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1355" activeTab="1"/>
  </bookViews>
  <sheets>
    <sheet name="อธิบาย" sheetId="2" r:id="rId1"/>
    <sheet name="ร้อยละ90" sheetId="1" r:id="rId2"/>
    <sheet name="ร้อยละ10" sheetId="4" r:id="rId3"/>
    <sheet name="Sheet3" sheetId="3" r:id="rId4"/>
  </sheets>
  <definedNames>
    <definedName name="_xlnm.Print_Titles" localSheetId="2">ร้อยละ10!$1:$4</definedName>
    <definedName name="_xlnm.Print_Titles" localSheetId="1">ร้อยละ90!$3:$4</definedName>
  </definedNames>
  <calcPr calcId="145621"/>
</workbook>
</file>

<file path=xl/calcChain.xml><?xml version="1.0" encoding="utf-8"?>
<calcChain xmlns="http://schemas.openxmlformats.org/spreadsheetml/2006/main">
  <c r="M14" i="1" l="1"/>
  <c r="K91" i="1"/>
  <c r="I90" i="1" l="1"/>
  <c r="I85" i="1"/>
  <c r="I77" i="1"/>
  <c r="I70" i="1"/>
  <c r="I62" i="1"/>
  <c r="I54" i="1"/>
  <c r="J87" i="1"/>
  <c r="M87" i="1" s="1"/>
  <c r="J46" i="1"/>
  <c r="M46" i="1" s="1"/>
  <c r="J45" i="1"/>
  <c r="M45" i="1" s="1"/>
  <c r="J44" i="1"/>
  <c r="M44" i="1" s="1"/>
  <c r="J39" i="1"/>
  <c r="M39" i="1" s="1"/>
  <c r="J33" i="1"/>
  <c r="J26" i="1"/>
  <c r="M26" i="1" s="1"/>
  <c r="J23" i="1"/>
  <c r="M23" i="1" s="1"/>
  <c r="J7" i="4" l="1"/>
  <c r="J12" i="4" s="1"/>
  <c r="J61" i="1" l="1"/>
  <c r="M61" i="1" s="1"/>
  <c r="H14" i="1"/>
  <c r="J15" i="1"/>
  <c r="I13" i="1"/>
  <c r="M7" i="4" l="1"/>
  <c r="M8" i="4"/>
  <c r="M9" i="4"/>
  <c r="M10" i="4"/>
  <c r="I9" i="4"/>
  <c r="I12" i="4" s="1"/>
  <c r="K12" i="4"/>
  <c r="L12" i="4"/>
  <c r="M12" i="4" l="1"/>
  <c r="K14" i="4" l="1"/>
  <c r="L14" i="4"/>
  <c r="I14" i="4"/>
  <c r="K6" i="4"/>
  <c r="L6" i="4"/>
  <c r="K15" i="4" l="1"/>
  <c r="L15" i="4"/>
  <c r="L91" i="1" l="1"/>
  <c r="M5" i="1"/>
  <c r="J6" i="1"/>
  <c r="J7" i="1"/>
  <c r="M7" i="1" s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M15" i="1"/>
  <c r="J17" i="1"/>
  <c r="J18" i="1"/>
  <c r="M18" i="1" s="1"/>
  <c r="J19" i="1"/>
  <c r="M19" i="1" s="1"/>
  <c r="J20" i="1"/>
  <c r="M20" i="1" s="1"/>
  <c r="J21" i="1"/>
  <c r="M21" i="1" s="1"/>
  <c r="J22" i="1"/>
  <c r="M22" i="1" s="1"/>
  <c r="J25" i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M33" i="1"/>
  <c r="J35" i="1"/>
  <c r="J36" i="1"/>
  <c r="M36" i="1" s="1"/>
  <c r="J37" i="1"/>
  <c r="M37" i="1" s="1"/>
  <c r="J38" i="1"/>
  <c r="M38" i="1" s="1"/>
  <c r="J40" i="1"/>
  <c r="M40" i="1" s="1"/>
  <c r="J41" i="1"/>
  <c r="M41" i="1" s="1"/>
  <c r="J42" i="1"/>
  <c r="M42" i="1" s="1"/>
  <c r="J47" i="1"/>
  <c r="J48" i="1"/>
  <c r="M48" i="1" s="1"/>
  <c r="J49" i="1"/>
  <c r="M49" i="1" s="1"/>
  <c r="J50" i="1"/>
  <c r="M50" i="1" s="1"/>
  <c r="J52" i="1"/>
  <c r="J53" i="1"/>
  <c r="M53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3" i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1" i="1"/>
  <c r="J73" i="1"/>
  <c r="M73" i="1" s="1"/>
  <c r="J74" i="1"/>
  <c r="M74" i="1" s="1"/>
  <c r="J75" i="1"/>
  <c r="M75" i="1" s="1"/>
  <c r="J76" i="1"/>
  <c r="M76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6" i="1"/>
  <c r="M86" i="1" s="1"/>
  <c r="J88" i="1"/>
  <c r="M88" i="1" s="1"/>
  <c r="J89" i="1"/>
  <c r="M89" i="1" s="1"/>
  <c r="M71" i="1" l="1"/>
  <c r="J77" i="1"/>
  <c r="M77" i="1" s="1"/>
  <c r="M25" i="1"/>
  <c r="J34" i="1"/>
  <c r="J24" i="1"/>
  <c r="M24" i="1" s="1"/>
  <c r="M63" i="1"/>
  <c r="J70" i="1"/>
  <c r="M70" i="1" s="1"/>
  <c r="M52" i="1"/>
  <c r="J54" i="1"/>
  <c r="M47" i="1"/>
  <c r="J51" i="1"/>
  <c r="M35" i="1"/>
  <c r="J43" i="1"/>
  <c r="M43" i="1" s="1"/>
  <c r="M17" i="1"/>
  <c r="M34" i="1"/>
  <c r="M6" i="1"/>
  <c r="M16" i="1" s="1"/>
  <c r="J16" i="1"/>
  <c r="J91" i="1" l="1"/>
  <c r="J93" i="1" s="1"/>
  <c r="J13" i="4"/>
  <c r="J14" i="4" s="1"/>
  <c r="M13" i="4" l="1"/>
  <c r="M14" i="4" s="1"/>
  <c r="I5" i="4" l="1"/>
  <c r="J5" i="4" l="1"/>
  <c r="I6" i="4"/>
  <c r="I15" i="4" s="1"/>
  <c r="M5" i="4" l="1"/>
  <c r="M6" i="4" s="1"/>
  <c r="M15" i="4" s="1"/>
  <c r="J6" i="4"/>
  <c r="J15" i="4" s="1"/>
  <c r="M91" i="1"/>
</calcChain>
</file>

<file path=xl/comments1.xml><?xml version="1.0" encoding="utf-8"?>
<comments xmlns="http://schemas.openxmlformats.org/spreadsheetml/2006/main">
  <authors>
    <author>Nok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สบรส. ลำดับที่ 171  ใช่หรือไม่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1. ใช่รายการ" เครื่องกระตุกไฟฟ้าหัวใจชนิดไบเฟสิคพร้อมภาควัดออกซิเจนในเลือด" สบรส. ลำดับที่ 138 หรือไม่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ราคาอ้างอิง สบรส. ลำดับที่ 325 ใช่หรือไม่ ถ้าใช่
ขอให้ใช้ชื่อรายการตามบัญชี สบรส. ส่วนราคาหากต่ำกว่า และยืนยันจะใช้ราคาที่ต่ำกว่าก็ได้ค่ะ </t>
        </r>
      </text>
    </comment>
    <comment ref="F58" authorId="0">
      <text>
        <r>
          <rPr>
            <b/>
            <sz val="9"/>
            <color indexed="81"/>
            <rFont val="Tahoma"/>
            <charset val="222"/>
          </rPr>
          <t>Nok:</t>
        </r>
        <r>
          <rPr>
            <sz val="9"/>
            <color indexed="81"/>
            <rFont val="Tahoma"/>
            <charset val="222"/>
          </rPr>
          <t xml:space="preserve">
ราคากลาง 7,900 บาท</t>
        </r>
      </text>
    </comment>
  </commentList>
</comments>
</file>

<file path=xl/sharedStrings.xml><?xml version="1.0" encoding="utf-8"?>
<sst xmlns="http://schemas.openxmlformats.org/spreadsheetml/2006/main" count="730" uniqueCount="253">
  <si>
    <t>ลำดับ</t>
  </si>
  <si>
    <t>ชื่อหน่วยบริการ</t>
  </si>
  <si>
    <t>รหัสหน่วยบริการ</t>
  </si>
  <si>
    <t>ชื่อลูกข่าย (รพ.สต.)</t>
  </si>
  <si>
    <t>จำนวน (ระบุหน่วย)</t>
  </si>
  <si>
    <t>รวมเงินที่ใช้</t>
  </si>
  <si>
    <t>ราคา/หน่วย
(บาท)</t>
  </si>
  <si>
    <t>รวมเป็นเงิน
(บาท)</t>
  </si>
  <si>
    <t>งบลงทุน UC</t>
  </si>
  <si>
    <t>เงินบำรุง รพ.</t>
  </si>
  <si>
    <t>เงินสมทบอื่นโปรดระบุ</t>
  </si>
  <si>
    <t>แหล่งงบประมาณ(บาท)</t>
  </si>
  <si>
    <t>เหตุผลราคา&gt;&gt;&gt;วิธีสอบราคา
/ระบุแหล่งอ้างอิงราคา/เคยซื้อภายใน 2ปี</t>
  </si>
  <si>
    <t>ขาดแคลน(ตามกรอบครุภัณฑ์ที่ต้องมี)</t>
  </si>
  <si>
    <t>ทดแทน(ระบุรหัสครุภัณฑ์ที่ทดแทน)</t>
  </si>
  <si>
    <t>ระบุเหตุผลในการจัดซื้อ</t>
  </si>
  <si>
    <t>อื่นๆ โปรดะบุ</t>
  </si>
  <si>
    <t>ระบุสถานที่ใช้งาน</t>
  </si>
  <si>
    <t>รายการครุภัณฑ์ 
SPEC</t>
  </si>
  <si>
    <t>จังหวัด</t>
  </si>
  <si>
    <t>นครพนม</t>
  </si>
  <si>
    <t>ราคาอ้างอิง ตามบัญชีรายการครุภัณฑ์ สบรส.
ณ ๒ กันยายน ๒๕๕๘
ลำดับที่ ๓๕๓</t>
  </si>
  <si>
    <t>รถพยาบาล(รถตู้) ปริมาตรกระบอกสูบไม่ต่ำกว่า 2,400 ซีซี.</t>
  </si>
  <si>
    <t>รพร.ธาตุพนม</t>
  </si>
  <si>
    <t>1 เครื่อง</t>
  </si>
  <si>
    <t>ทดแทนของเดิมที่ชำรุด</t>
  </si>
  <si>
    <t>โคมไฟส่องแผลชนิดเคลื่อนที่ได้</t>
  </si>
  <si>
    <t>2 ชุด</t>
  </si>
  <si>
    <t>รายการราคาอ้างอิง โปรแกรมทรัพยากรสุขภาพ สำนักงานบริหารการสาธารณสุข</t>
  </si>
  <si>
    <t>ตามกรอบครุภัฑ์ที่ต้องมี  จำนวน 6 ชุด ปัจจุบันมีจำนวน 4 ชุด</t>
  </si>
  <si>
    <t>เพื่อรองรับแพทย์เฉพาะทางสูติ- นรีเวช</t>
  </si>
  <si>
    <t>งานสูติ-สรีเวช</t>
  </si>
  <si>
    <t>งานทันตกรรม</t>
  </si>
  <si>
    <t>เครื่องตรวจอวัยวะภายในด้วยคลื่นเสียงความถี่สูง ชนิดสี 2 หัวตรวจ</t>
  </si>
  <si>
    <t>เครื่องควบคุมการให้สารน้ำทางหลอดเลือดดำชนิด 1 สาย</t>
  </si>
  <si>
    <t>2 เครื่อง</t>
  </si>
  <si>
    <t xml:space="preserve">6515-025-0001-04     6515-025-0001-08 </t>
  </si>
  <si>
    <t xml:space="preserve">ตามกรอบครุภัณฑ์ที่ต้องมี  จำนวน 40 เครื่อง  ปัจจุบันมีจำนวน 25 ชุด </t>
  </si>
  <si>
    <t>ตึกผู้ป่วยหนัก</t>
  </si>
  <si>
    <t>บัญชีรายการครุภัณฑ์ สำนักบริหารการสาธารณสุข  ณ วันที่ 2 กันยายน 2558 ลำดับ 95</t>
  </si>
  <si>
    <t>เครื่องดมยาสลบชนิด 3แก๊ส พร้อมเครื่องช่วยหายใจและเครื่องติดตามการทำงานของหัวใจ</t>
  </si>
  <si>
    <t>6515-001-0001-03</t>
  </si>
  <si>
    <t>ตามกรอบครุภัณฑ์ที่ต้องมี จำนวน  1 เครื่อง ปัจจุบันมีจำนวน - เครื่อง</t>
  </si>
  <si>
    <t>งานห้องผ่าตัด</t>
  </si>
  <si>
    <t>บัญชีรายการครุภัณฑ์ สำนักบริหารการสาธารณสุข  ณ วันที่ 2 กันยายน 2558 ลำดับ 115</t>
  </si>
  <si>
    <t>ราคาอ้างอิง ตามบัญชีรายการครุภัณฑ์ สบรส.
ณ 2 กันยายน 2558
ลำดับที่ 468</t>
  </si>
  <si>
    <t>รพ.นครพนม</t>
  </si>
  <si>
    <t>เครื่องฟังเสียงหัวใจเด็กในครรภ์</t>
  </si>
  <si>
    <t>1 คัน</t>
  </si>
  <si>
    <t>1 อัน</t>
  </si>
  <si>
    <t>เพื่อให้บริการผู้ป่วย</t>
  </si>
  <si>
    <t>เครื่องชั่งน้ำหนักเด็กแบบดิจิตอล</t>
  </si>
  <si>
    <t>เพื่อให้บริการผู้ป่วยฉุกเฉิน</t>
  </si>
  <si>
    <t>เครื่องชั่งน้ำหนักแบบดิจิตอลพร้อมที่วัดส่วนสูง</t>
  </si>
  <si>
    <t xml:space="preserve">โคมไฟผ่าตัดใหญ่แบบโคมคู่ หลอด LED </t>
  </si>
  <si>
    <t>6530-005-000-1</t>
  </si>
  <si>
    <t>ห้องผ่าตัด</t>
  </si>
  <si>
    <t>งานชันสูตร</t>
  </si>
  <si>
    <t>เครื่องดูดเสมหะ</t>
  </si>
  <si>
    <t>รพ.สต.นาขาม</t>
  </si>
  <si>
    <t>ผู้ป่วยนอก</t>
  </si>
  <si>
    <t>1 ตัว</t>
  </si>
  <si>
    <t>บัญชีรายการครุภัณฑ์ สำนักบริหารการสาธารณสุข  ณ วันที่ 2 กันยายน 2558</t>
  </si>
  <si>
    <t>รพช.เรณูนคร</t>
  </si>
  <si>
    <t>รพ.เรณูนคร</t>
  </si>
  <si>
    <t>/</t>
  </si>
  <si>
    <t>ราคาอ้างอิง สบรส. 2 ก.ย. 58 ลำดับที่ 171</t>
  </si>
  <si>
    <t>ยังไม่มีเครื่อง</t>
  </si>
  <si>
    <t>เพื่อให้บริการผู้ป่วยในกลุ่มอาการปวดกล้ามเนื้อ และกระตุ้นการทำงานของเส้นประสาทกล้ามเนื้อในผู้ป่วยกลุ่มปลายเท้าตก/ผู้ป่วยโรคหลอดเลือดสมอง</t>
  </si>
  <si>
    <t>หน่วยงานกายภาพบำบัด</t>
  </si>
  <si>
    <t>สอบถามสืบราคากับบริษัท</t>
  </si>
  <si>
    <t xml:space="preserve">ปัจจุบันมี 2 เครื่อง </t>
  </si>
  <si>
    <t xml:space="preserve">  -เพื่อให้การรักษาพยาบาลผู้ป่วยในการช่วยฟื้นคืนชีพในผู้ป่วยวิกฤษ</t>
  </si>
  <si>
    <t>ตึกผู้ป่วยใน</t>
  </si>
  <si>
    <t xml:space="preserve">  -เพื่อช่วยในการวินิจฉัยโรคทางช่องท้องเมื่อมีอุบัติเหตุได้รับการกระแทกภายใน และยังไม่มีเครื่องประจำในหน่วยงาน</t>
  </si>
  <si>
    <t>งานอุบัติเหตุฉุกเฉิน</t>
  </si>
  <si>
    <t>สืบราคากับจากบริษัทฯ</t>
  </si>
  <si>
    <t>ปัจจุบันมี 6เครื่อง</t>
  </si>
  <si>
    <t>เครื่องชักชั่น (Suction)</t>
  </si>
  <si>
    <t>ปัจจุยันมี 8เครื่อง</t>
  </si>
  <si>
    <t>ปัจจุบันมี 8 เครื่อ</t>
  </si>
  <si>
    <t>เครื่องตรวจหัวใจเด็กในครรภ์</t>
  </si>
  <si>
    <t>ปัจจุบันมี 2เครื่อง</t>
  </si>
  <si>
    <t>รพช.เรณูนคร.11108</t>
  </si>
  <si>
    <t>ด้ามกรอฟันไม่มีไฟ</t>
  </si>
  <si>
    <t>เพื่อให้บริการผู้ป่วยงานทันตฯ</t>
  </si>
  <si>
    <t>ตู้เย็นเก็บเลือด</t>
  </si>
  <si>
    <t>เพื่อให้บริการผู้ป่วยใน รพ.สต</t>
  </si>
  <si>
    <t>ห้องปฐมพยาบาล</t>
  </si>
  <si>
    <t>เพื่อให้บริการผุ้ป่วยฯ</t>
  </si>
  <si>
    <t>ห้องส่งเสริม</t>
  </si>
  <si>
    <t>เพื่อวางเครื่องมือการแพทย์</t>
  </si>
  <si>
    <t>สุขภาพ</t>
  </si>
  <si>
    <t>เพื่อวางเครื่องมือแพทย์</t>
  </si>
  <si>
    <t>7330-001-01</t>
  </si>
  <si>
    <t>ห้องซัพพลาย</t>
  </si>
  <si>
    <t>เพื่อให้บริการผู้ป่วยในการรักษาฯ</t>
  </si>
  <si>
    <t>เครื่องฉายแสง</t>
  </si>
  <si>
    <t>เพื่อให้บริการผู้ป่วยด้านทันตฯ</t>
  </si>
  <si>
    <t>ห้องทันตกรรม</t>
  </si>
  <si>
    <t>OPD/ER</t>
  </si>
  <si>
    <t>สอบราคาซื้อปี2558 สัญญาที่ 010/2558</t>
  </si>
  <si>
    <t>2 อัน</t>
  </si>
  <si>
    <t>เพื่อรองรับขยะติดเชื้อ</t>
  </si>
  <si>
    <t>ER</t>
  </si>
  <si>
    <t>OPD</t>
  </si>
  <si>
    <t>1 หลัง</t>
  </si>
  <si>
    <t>เพื่อจัดเก็บวัสดุ เครื่องมือในการให้บริการผู้ป่วย</t>
  </si>
  <si>
    <t>ให้บริการผู้ป่วย</t>
  </si>
  <si>
    <t>เพื่อให้บริการงานอนามัยแม่และเด็ก</t>
  </si>
  <si>
    <t>รพ.สต.นายอ</t>
  </si>
  <si>
    <t>รถเข็นฉีดยาแบบ 3 ชั้น</t>
  </si>
  <si>
    <t>รถเข็นฉุกเฉินช่วยชีวิต</t>
  </si>
  <si>
    <t>เพื่อให้บริการผู้ป่วย OPD</t>
  </si>
  <si>
    <t>เพื่อบริการเด็กเล็กที่มารับบริการ</t>
  </si>
  <si>
    <t>เพื่อให้บริการผู้ป่วยที่มรรับบริการ</t>
  </si>
  <si>
    <t>เพื่อคัดกรองผู้ป่วยใน รพ.สต.</t>
  </si>
  <si>
    <t>รพ.สต.โนนอนามัย</t>
  </si>
  <si>
    <t>เพื่อใช้ในการจัดเก็บวัคซีน</t>
  </si>
  <si>
    <t>เพื่อวางอุปกรณ์ในการช่วยชีวิตผู้ป่วย</t>
  </si>
  <si>
    <t>เพื่อให้บริการผู้ป่วยใน OPD</t>
  </si>
  <si>
    <t>เพื่อวางอุปกรณ์ช่วยชีวิตผู้ป่วย</t>
  </si>
  <si>
    <t>เพื่อเก็บเครื่องมือแพทย์ ในช่วยชีวิตผู้ป่วย</t>
  </si>
  <si>
    <t>ห้อง ER</t>
  </si>
  <si>
    <t>ห้อง WBC</t>
  </si>
  <si>
    <t>ห้องตรวจคัดกรอง</t>
  </si>
  <si>
    <t>เครื่องวัดความดันแบบตั้งพื้น</t>
  </si>
  <si>
    <t>ห้องฝากครรภ์</t>
  </si>
  <si>
    <t>(รหัสเดิม 6515-027-0032-01)</t>
  </si>
  <si>
    <t>เพื่อให้บริการผู้ป่วย และเคลื่อนย้ายผู้ป่วย</t>
  </si>
  <si>
    <t>รถเข็น Emeygency</t>
  </si>
  <si>
    <t>เพื่อทดแทนเครื่องเดิมชำรุด</t>
  </si>
  <si>
    <t>เพื่อให้บริการผู้ป่วย (ทดแทนเครื่องเดิม รหัสเดิม 6530-001-0030-01</t>
  </si>
  <si>
    <t>ให้บริการคนไข้ที่มารับบริการ</t>
  </si>
  <si>
    <t>เพื่อให้บริการผูป่วยฉุกเฉิน</t>
  </si>
  <si>
    <t>เพื่อให้บริการคนไข้ที่มารับบริการ</t>
  </si>
  <si>
    <t>ห้อง OPD</t>
  </si>
  <si>
    <t>เพื่อจัดเก็บวัคซีน</t>
  </si>
  <si>
    <t>ห้องส่งเสริมสุขภาพ</t>
  </si>
  <si>
    <t>1คัน</t>
  </si>
  <si>
    <t>เพื่อให้บริการผู้ป่วยฉุกเฉินที่มารับบริการ</t>
  </si>
  <si>
    <t>ทดแทนเครื่องเดิมชำรุด</t>
  </si>
  <si>
    <t>ห้องส่งเสริมสุขภ่าพ</t>
  </si>
  <si>
    <t>เครื่องวัดความดันดิจิตอล</t>
  </si>
  <si>
    <t>รถเข็นฉุกเฉิน 3 ชั้นสแตนเลส</t>
  </si>
  <si>
    <t>เตียงตรวจโรคทั่วไป พร้อมบันได</t>
  </si>
  <si>
    <t>ให้บริการในห้อง ER, WCC</t>
  </si>
  <si>
    <t>โต๊ะวัดความยาวเด็ก</t>
  </si>
  <si>
    <t>ให้บริการงานพัฒนาการเด็ก WCC</t>
  </si>
  <si>
    <t>เพื่อให้บริการในห้อง ER, WCC</t>
  </si>
  <si>
    <t>ทดแทนเครื่องเดิมชำรุด (รหัส 6530-009-002 (9)</t>
  </si>
  <si>
    <t>ทดแทนเครื่องเดิมชำรุด (รหัส 6515-051-0001)</t>
  </si>
  <si>
    <t>โคมไฟส่องตรวจ</t>
  </si>
  <si>
    <t>ห้องตรวจภายใน</t>
  </si>
  <si>
    <t>3 อัน</t>
  </si>
  <si>
    <t>เพื่อใช้ในการให้บริการผู้ป่วย</t>
  </si>
  <si>
    <t>รถเข็นชนิดนอน</t>
  </si>
  <si>
    <t>เพื่อใช้พักขยะติดเชื้อก่อนไปทำลาย</t>
  </si>
  <si>
    <t>ห้องER</t>
  </si>
  <si>
    <t>งานส่งเสริม</t>
  </si>
  <si>
    <t>เพื่อใช้เก็บวัคซีนสำหรับผู้ป่วย</t>
  </si>
  <si>
    <t>เพื่อให้บริการผู้ป่วย  OPD</t>
  </si>
  <si>
    <t xml:space="preserve">เพื่อให้บริการผู้ป่วย  </t>
  </si>
  <si>
    <t>เครื่องชั่งน้ำหนักดิจิตอลมีที่วัดส่วนสูง</t>
  </si>
  <si>
    <t xml:space="preserve"> 1 เครื่อง</t>
  </si>
  <si>
    <t>เครื่องควบคุมการให้สารน้ำทางหลอดเลือดดำ ชนิด 1 สาย</t>
  </si>
  <si>
    <t>เพื่อควบคุมการปรับหยดน้ำเกลือสำหรับผู้ป่วย</t>
  </si>
  <si>
    <t>เพื่อใช้ดูดเสมหะในผู้ป่วยเรื้อรัง นอนติดเตียง</t>
  </si>
  <si>
    <t>เครื่องตรวจออกซิเจนในเลือดผู้ป่วย</t>
  </si>
  <si>
    <t>เพื่อตรวจวัดออกซิเจนในกระแสเลือดในผู้ป่วย</t>
  </si>
  <si>
    <t>เครื่องตรวจออกซิเจนในเลือดเด็กทารก</t>
  </si>
  <si>
    <t>บันยังไม่มีเครื่องเลือดในเด็กทารกแรกเกิด ปัจจุเพื่อตรวจวัดออกซิเจนในกระแส</t>
  </si>
  <si>
    <t>อ้างอิ่งกับราคาเดิมจากการสอบราคาซื้อปี2558 สัญญาซื้อขายที่ 010/2558</t>
  </si>
  <si>
    <t>เพื่อมีมารดามา Aemit จำเป็นต้องเฝ้าระวังการเต้นของหัวใจของทารก</t>
  </si>
  <si>
    <t>เพื่อเก็บธนาคารเลือดสำรองให้ผู้ป่วยที่ต้องการเพิ่มเลือด</t>
  </si>
  <si>
    <t>รพ.สต นาบัว</t>
  </si>
  <si>
    <t>รถเข็นของ 3 ชั้น(ใหญ่)stainless ขนาด 50x90x80 Cm</t>
  </si>
  <si>
    <t>รถเข็นของ 3 ชั้น(กลาง)stainless ขนาด 45x73.5x5x80 cm</t>
  </si>
  <si>
    <t>หม้อนึ่งฆ่าเชื้อ autoclave ไฟฟ้า ขนาด 39 ลิตร</t>
  </si>
  <si>
    <t>เพื่อนึ่งฆ่าเชื้ออุปกรณ์ทางการแพทย์</t>
  </si>
  <si>
    <t>เพื่อเก็บรักษาเครื่องมือแพทย์ ในการป้องกันเชื้อ</t>
  </si>
  <si>
    <t>เครื่องตรวจออกซิเจนในกระแสเลือด</t>
  </si>
  <si>
    <t>รพ.สต. โนนสะอาด</t>
  </si>
  <si>
    <t>เครื่องฟังการเต้นของหัวใจทารกในครรภ์</t>
  </si>
  <si>
    <t>อ้างอิ่งกับราคาเดิมจากการสอบราคาซื้อปี2558 สัญญาที่ 010/2558</t>
  </si>
  <si>
    <t xml:space="preserve">เพื่อให้บริการงานอนามัยแม่และเด็ก </t>
  </si>
  <si>
    <t xml:space="preserve">เพื่อให้บริการผู้ป่วยในการตรวจคัดกรองผู้ป่วย OPD </t>
  </si>
  <si>
    <t>เพื่อให้บริการผู้ป่วยในการตรวจรักษา (สอบราคาบริษัท)</t>
  </si>
  <si>
    <t>รพ.สต.ท่าลาด</t>
  </si>
  <si>
    <t>เครื่องวัดความดันโลหิตแบบสอดแขน</t>
  </si>
  <si>
    <t>รพ.สต.นางาม</t>
  </si>
  <si>
    <t>รพ.สต.คำผาสุก</t>
  </si>
  <si>
    <t>รถเข็นของ 3 ชั้น(ใหญ่) สแตนเลส ขนาด 50x90x80 Cm</t>
  </si>
  <si>
    <t>รถเข็นฉุกเฉินช่วยชีวิต ขนาด40x55x80 Cm.</t>
  </si>
  <si>
    <t>เครื่องฟังเสียงการเต้นของหัวใจเด็กทารกในครรภ์</t>
  </si>
  <si>
    <t>รพ.สตโคกหินแฮ่</t>
  </si>
  <si>
    <t>เครื่องฟังเสียงหัวใจเด็กทารกในครรภ์</t>
  </si>
  <si>
    <t>รพ.สต.นาบั่ว</t>
  </si>
  <si>
    <t>เครื่องวัดความดันโลหิตแบบชนิดสอดแขน</t>
  </si>
  <si>
    <t>รวม CUP เรณูนคร</t>
  </si>
  <si>
    <t>เครื่องกระตุ้นกล้ามเนื้อด้วยไฟฟ้าพร้อมอัลตราซาวด์</t>
  </si>
  <si>
    <t>เครื่องกระตุกไฟฟ้าหัวใจชนิดไบเฟสิคพร้อมภาควัดออกซิเจนในเลือด</t>
  </si>
  <si>
    <t>คำขอ รพร.ธาตุพนม</t>
  </si>
  <si>
    <t>คำขอ รพ.นครพนม</t>
  </si>
  <si>
    <t>รวมคำขอทั้งจังหวัด</t>
  </si>
  <si>
    <t>งบที่ได้รับจัดสรรระดับจังหวัด</t>
  </si>
  <si>
    <t>คำของบค่าบริการทางการแพทย์ที่เบิกจ่ายในลักษณะงบลงทุน ปี 2559</t>
  </si>
  <si>
    <t>ระดับหน่วยบริการ ร้อยละ 90</t>
  </si>
  <si>
    <t>ระดับจังหวัด ร้อยละ 10</t>
  </si>
  <si>
    <t>คำขอ รพ.เรณูนคร</t>
  </si>
  <si>
    <t>เครื่องช่วยหายใจชนิดควบคุมด้วยปริมาตรและความดัน</t>
  </si>
  <si>
    <t>6515-034-0002-01</t>
  </si>
  <si>
    <t xml:space="preserve">ตึกผู้ป่วยหนัก </t>
  </si>
  <si>
    <t>เตียงผู้ป่วยชนิดสามไกปรับด้วยไฟฟ้าราวปีกนกพร้อมเบาะและเสาน้ำเกลือ</t>
  </si>
  <si>
    <t>ตามกรอบครุภัณฑ์ที่ต้องมี จำนวน 24 เตียง ปัจจุบันมีจำนวน  4 เตียง</t>
  </si>
  <si>
    <t>2 เตียง</t>
  </si>
  <si>
    <t>5 อัน</t>
  </si>
  <si>
    <t>ด้ามกรอฟันมีไฟ</t>
  </si>
  <si>
    <t>เครื่องตรวจออกซิเจนในเลือด</t>
  </si>
  <si>
    <t>เพื่อให้บริการส่งต่อผู้ป่วยฉุกเฉินปัจจุบันมีรถพยาบาลนำส่งผู้ป่วย จำนวน 3 คัน มีสภาพดีใช้ได้จำนวน 2 คัน ซึ่งไม่เพียงพอต่อปริมาณนำส่งผู้ป่วยแต่ละวัน เพิ่มตามกรอบ</t>
  </si>
  <si>
    <t>..</t>
  </si>
  <si>
    <t xml:space="preserve">เครื่องวัดความดันโลหิตชนิด ล้อเลื่อน </t>
  </si>
  <si>
    <t>รพ.สต.นาบัว</t>
  </si>
  <si>
    <t>รพ.สต.โนนสะอาด</t>
  </si>
  <si>
    <t>ถังขยะติดเชื้อสแตนเลสแบบเหยียบมีล้อเลื่อน</t>
  </si>
  <si>
    <t>เครื่องวัดความดันโลหิตแบบดิจิตอลล้อเลื่อนมี ชนิดตั้งพื้น</t>
  </si>
  <si>
    <t>รถเข็นวางเครื่องชักชั่น</t>
  </si>
  <si>
    <t>ที่นอนลมแบบลอน</t>
  </si>
  <si>
    <t>โต๊ะวางเครื่องมือแพทย์แบบเมโย</t>
  </si>
  <si>
    <t>รถเข็นของ 3 ชั่น(กลาง)stainless ขนาด 45x73.5x80 ซม.</t>
  </si>
  <si>
    <t xml:space="preserve"> รถเข็นชนิดนอน</t>
  </si>
  <si>
    <t xml:space="preserve"> รถเข็นฉุกเฉินช่วยชีวิต ขนาด 40x55x80 ซม.</t>
  </si>
  <si>
    <t>เครื่องวัดความดันโลหิตแบบตั้งพื้น</t>
  </si>
  <si>
    <t>เครื่องวัดความดันแบบดิจิตอลมีล้อเลื่อน ชนิดตั้งโต๊ะ</t>
  </si>
  <si>
    <t>รถเข็นฉุกเฉินช่วยชีวิตแบบ 3 ชั้น</t>
  </si>
  <si>
    <t>เตียงตรวจภายใน มะเร็งปากมดลูก</t>
  </si>
  <si>
    <t>เครื่องทำลายเข็นฉีดยา</t>
  </si>
  <si>
    <t>ถังขยะติดเชื้อสแตนเลสแบบเหยียบ</t>
  </si>
  <si>
    <t>โคมไฟส่องทำแผล</t>
  </si>
  <si>
    <t>รพ.สตคำผาสุก</t>
  </si>
  <si>
    <t>รวม รพ.เรณูนคร</t>
  </si>
  <si>
    <t>รวม รพ.สต.โนนสะอาด</t>
  </si>
  <si>
    <t>รวม รพ.สต.นายอ</t>
  </si>
  <si>
    <t>รวม รพ.สต.โนนอนามัย</t>
  </si>
  <si>
    <t>รวม รพ.สต.ท่าลาด</t>
  </si>
  <si>
    <t>รวม รพ.สต.นางาม</t>
  </si>
  <si>
    <t>รวม รพ.สต.โคกหินแฮ่</t>
  </si>
  <si>
    <t>รวม รพ.สต.คำผาสุก</t>
  </si>
  <si>
    <t>รวม รพ.สต.นาขาม</t>
  </si>
  <si>
    <t>รวม รพ.สต.นาบั่ว</t>
  </si>
  <si>
    <t>รวม รพ.สต.นาบัว</t>
  </si>
  <si>
    <t>เครื่องวัดความดันแบบตั้งโต๊ะ</t>
  </si>
  <si>
    <t>รพ.สต.โคกหินแฮ่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</si>
</sst>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9"/>
      <color indexed="81"/>
      <name val="Tahoma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color rgb="FFFF0000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b/>
      <sz val="14"/>
      <color rgb="FF000000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2"/>
      <name val="TH SarabunPSK"/>
      <family val="2"/>
    </font>
    <font>
      <sz val="12"/>
      <name val="TH SarabunPSK"/>
      <family val="2"/>
    </font>
    <font>
      <sz val="16"/>
      <color rgb="FF000000"/>
      <name val="TH SarabunPSK"/>
      <family val="2"/>
    </font>
    <font>
      <b/>
      <sz val="10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1" fillId="0" borderId="0"/>
    <xf numFmtId="187" fontId="2" fillId="0" borderId="0" applyFont="0" applyFill="0" applyBorder="0" applyAlignment="0" applyProtection="0"/>
    <xf numFmtId="0" fontId="10" fillId="0" borderId="0"/>
    <xf numFmtId="0" fontId="10" fillId="0" borderId="0"/>
    <xf numFmtId="187" fontId="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0" fontId="3" fillId="0" borderId="1" xfId="2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43" fontId="6" fillId="0" borderId="1" xfId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43" fontId="6" fillId="0" borderId="1" xfId="1" applyFont="1" applyBorder="1" applyAlignment="1">
      <alignment horizontal="center" vertical="top"/>
    </xf>
    <xf numFmtId="0" fontId="6" fillId="0" borderId="1" xfId="0" applyFont="1" applyBorder="1"/>
    <xf numFmtId="43" fontId="6" fillId="0" borderId="1" xfId="1" applyFont="1" applyBorder="1"/>
    <xf numFmtId="43" fontId="3" fillId="4" borderId="1" xfId="1" applyNumberFormat="1" applyFont="1" applyFill="1" applyBorder="1" applyAlignment="1">
      <alignment vertical="top"/>
    </xf>
    <xf numFmtId="188" fontId="3" fillId="4" borderId="1" xfId="1" applyNumberFormat="1" applyFont="1" applyFill="1" applyBorder="1" applyAlignment="1">
      <alignment vertical="top"/>
    </xf>
    <xf numFmtId="188" fontId="7" fillId="4" borderId="1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87" fontId="6" fillId="0" borderId="1" xfId="1" applyNumberFormat="1" applyFont="1" applyFill="1" applyBorder="1" applyAlignment="1">
      <alignment vertical="top" shrinkToFit="1"/>
    </xf>
    <xf numFmtId="187" fontId="6" fillId="0" borderId="1" xfId="0" applyNumberFormat="1" applyFon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87" fontId="3" fillId="0" borderId="1" xfId="4" applyFont="1" applyFill="1" applyBorder="1" applyAlignment="1">
      <alignment horizontal="right" vertical="top"/>
    </xf>
    <xf numFmtId="187" fontId="3" fillId="4" borderId="1" xfId="4" applyFont="1" applyFill="1" applyBorder="1" applyAlignment="1">
      <alignment vertical="top"/>
    </xf>
    <xf numFmtId="187" fontId="3" fillId="0" borderId="1" xfId="4" applyFont="1" applyFill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9" fillId="5" borderId="1" xfId="0" applyFont="1" applyFill="1" applyBorder="1"/>
    <xf numFmtId="0" fontId="9" fillId="5" borderId="0" xfId="0" applyFont="1" applyFill="1"/>
    <xf numFmtId="187" fontId="9" fillId="5" borderId="1" xfId="0" applyNumberFormat="1" applyFont="1" applyFill="1" applyBorder="1"/>
    <xf numFmtId="0" fontId="9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1" fontId="6" fillId="0" borderId="1" xfId="0" applyNumberFormat="1" applyFont="1" applyFill="1" applyBorder="1" applyAlignment="1">
      <alignment vertical="top"/>
    </xf>
    <xf numFmtId="187" fontId="6" fillId="0" borderId="1" xfId="1" applyNumberFormat="1" applyFont="1" applyFill="1" applyBorder="1" applyAlignment="1">
      <alignment vertical="top"/>
    </xf>
    <xf numFmtId="187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/>
    </xf>
    <xf numFmtId="43" fontId="6" fillId="0" borderId="1" xfId="1" applyFont="1" applyFill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8" fillId="5" borderId="1" xfId="1" applyFont="1" applyFill="1" applyBorder="1" applyAlignment="1">
      <alignment vertical="top"/>
    </xf>
    <xf numFmtId="0" fontId="9" fillId="5" borderId="0" xfId="0" applyFont="1" applyFill="1" applyBorder="1" applyAlignment="1">
      <alignment vertical="top"/>
    </xf>
    <xf numFmtId="0" fontId="15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/>
    </xf>
    <xf numFmtId="188" fontId="8" fillId="5" borderId="1" xfId="1" applyNumberFormat="1" applyFont="1" applyFill="1" applyBorder="1" applyAlignment="1">
      <alignment vertical="top"/>
    </xf>
    <xf numFmtId="0" fontId="8" fillId="5" borderId="1" xfId="2" applyFont="1" applyFill="1" applyBorder="1" applyAlignment="1">
      <alignment vertical="top" wrapText="1"/>
    </xf>
    <xf numFmtId="187" fontId="9" fillId="5" borderId="1" xfId="1" applyNumberFormat="1" applyFont="1" applyFill="1" applyBorder="1" applyAlignment="1">
      <alignment vertical="top" shrinkToFit="1"/>
    </xf>
    <xf numFmtId="0" fontId="17" fillId="3" borderId="1" xfId="0" applyFont="1" applyFill="1" applyBorder="1"/>
    <xf numFmtId="0" fontId="9" fillId="3" borderId="1" xfId="0" applyFont="1" applyFill="1" applyBorder="1" applyAlignment="1">
      <alignment vertical="top" wrapText="1"/>
    </xf>
    <xf numFmtId="43" fontId="17" fillId="3" borderId="1" xfId="0" applyNumberFormat="1" applyFont="1" applyFill="1" applyBorder="1"/>
    <xf numFmtId="0" fontId="17" fillId="3" borderId="0" xfId="0" applyFont="1" applyFill="1"/>
    <xf numFmtId="0" fontId="16" fillId="0" borderId="0" xfId="0" applyFont="1"/>
    <xf numFmtId="0" fontId="18" fillId="0" borderId="0" xfId="0" applyFont="1"/>
    <xf numFmtId="43" fontId="18" fillId="0" borderId="0" xfId="1" applyFont="1"/>
    <xf numFmtId="0" fontId="6" fillId="0" borderId="1" xfId="0" applyFont="1" applyFill="1" applyBorder="1" applyAlignment="1">
      <alignment horizontal="left" vertical="top"/>
    </xf>
    <xf numFmtId="43" fontId="3" fillId="0" borderId="1" xfId="1" applyNumberFormat="1" applyFont="1" applyFill="1" applyBorder="1" applyAlignment="1">
      <alignment vertical="top"/>
    </xf>
    <xf numFmtId="43" fontId="22" fillId="0" borderId="1" xfId="1" applyFont="1" applyBorder="1" applyAlignment="1">
      <alignment vertical="top"/>
    </xf>
    <xf numFmtId="43" fontId="21" fillId="5" borderId="1" xfId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0" fontId="23" fillId="4" borderId="1" xfId="0" applyFont="1" applyFill="1" applyBorder="1" applyAlignment="1">
      <alignment horizontal="left" vertical="top" wrapText="1"/>
    </xf>
    <xf numFmtId="0" fontId="13" fillId="4" borderId="1" xfId="2" applyFont="1" applyFill="1" applyBorder="1" applyAlignment="1">
      <alignment vertical="top" wrapText="1"/>
    </xf>
    <xf numFmtId="43" fontId="0" fillId="0" borderId="0" xfId="1" applyFont="1"/>
    <xf numFmtId="43" fontId="24" fillId="3" borderId="1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Fill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43" fontId="7" fillId="0" borderId="1" xfId="1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6" fillId="0" borderId="0" xfId="0" applyFont="1" applyFill="1"/>
    <xf numFmtId="0" fontId="0" fillId="0" borderId="0" xfId="0" applyFill="1"/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187" fontId="6" fillId="4" borderId="1" xfId="1" applyNumberFormat="1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187" fontId="6" fillId="6" borderId="1" xfId="1" applyNumberFormat="1" applyFont="1" applyFill="1" applyBorder="1" applyAlignment="1">
      <alignment vertical="top"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/>
    </xf>
    <xf numFmtId="187" fontId="6" fillId="7" borderId="1" xfId="1" applyNumberFormat="1" applyFont="1" applyFill="1" applyBorder="1" applyAlignment="1">
      <alignment vertical="top"/>
    </xf>
    <xf numFmtId="0" fontId="6" fillId="8" borderId="1" xfId="0" applyFont="1" applyFill="1" applyBorder="1" applyAlignment="1">
      <alignment vertical="top"/>
    </xf>
    <xf numFmtId="187" fontId="6" fillId="7" borderId="1" xfId="0" applyNumberFormat="1" applyFont="1" applyFill="1" applyBorder="1" applyAlignment="1">
      <alignment horizontal="center" vertical="top"/>
    </xf>
    <xf numFmtId="187" fontId="6" fillId="9" borderId="1" xfId="1" applyNumberFormat="1" applyFont="1" applyFill="1" applyBorder="1" applyAlignment="1">
      <alignment vertical="top"/>
    </xf>
    <xf numFmtId="187" fontId="6" fillId="9" borderId="1" xfId="0" applyNumberFormat="1" applyFont="1" applyFill="1" applyBorder="1" applyAlignment="1">
      <alignment horizontal="center" vertical="top"/>
    </xf>
    <xf numFmtId="187" fontId="6" fillId="6" borderId="1" xfId="0" applyNumberFormat="1" applyFont="1" applyFill="1" applyBorder="1" applyAlignment="1">
      <alignment horizontal="center" vertical="top"/>
    </xf>
    <xf numFmtId="0" fontId="6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/>
    </xf>
    <xf numFmtId="187" fontId="6" fillId="10" borderId="1" xfId="1" applyNumberFormat="1" applyFont="1" applyFill="1" applyBorder="1" applyAlignment="1">
      <alignment vertical="top"/>
    </xf>
    <xf numFmtId="187" fontId="6" fillId="10" borderId="1" xfId="0" applyNumberFormat="1" applyFont="1" applyFill="1" applyBorder="1" applyAlignment="1">
      <alignment horizontal="center" vertical="top"/>
    </xf>
    <xf numFmtId="187" fontId="6" fillId="4" borderId="1" xfId="0" applyNumberFormat="1" applyFont="1" applyFill="1" applyBorder="1" applyAlignment="1">
      <alignment horizontal="center" vertical="top"/>
    </xf>
    <xf numFmtId="43" fontId="6" fillId="10" borderId="1" xfId="1" applyFont="1" applyFill="1" applyBorder="1" applyAlignment="1">
      <alignment vertical="top"/>
    </xf>
    <xf numFmtId="1" fontId="6" fillId="10" borderId="1" xfId="0" applyNumberFormat="1" applyFont="1" applyFill="1" applyBorder="1" applyAlignment="1">
      <alignment vertical="top"/>
    </xf>
    <xf numFmtId="1" fontId="6" fillId="4" borderId="1" xfId="0" applyNumberFormat="1" applyFont="1" applyFill="1" applyBorder="1" applyAlignment="1">
      <alignment vertical="top"/>
    </xf>
    <xf numFmtId="0" fontId="6" fillId="6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 wrapText="1"/>
    </xf>
    <xf numFmtId="187" fontId="0" fillId="0" borderId="0" xfId="0" applyNumberFormat="1" applyFill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</cellXfs>
  <cellStyles count="8">
    <cellStyle name="Comma" xfId="1" builtinId="3"/>
    <cellStyle name="Normal" xfId="0" builtinId="0"/>
    <cellStyle name="Normal 6" xfId="3"/>
    <cellStyle name="เครื่องหมายจุลภาค 2" xfId="4"/>
    <cellStyle name="เครื่องหมายจุลภาค 2 2" xfId="7"/>
    <cellStyle name="ปกติ 2" xfId="5"/>
    <cellStyle name="ปกติ 2 2" xfId="6"/>
    <cellStyle name="ปกติ_รายการครุภัณฑ์_๓ธค๕๗ (ข้อมูลนำเข้า)" xfId="2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14</xdr:row>
      <xdr:rowOff>0</xdr:rowOff>
    </xdr:from>
    <xdr:to>
      <xdr:col>6</xdr:col>
      <xdr:colOff>456652</xdr:colOff>
      <xdr:row>17</xdr:row>
      <xdr:rowOff>123742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2533650"/>
          <a:ext cx="4380952" cy="66666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247650</xdr:colOff>
      <xdr:row>0</xdr:row>
      <xdr:rowOff>95250</xdr:rowOff>
    </xdr:from>
    <xdr:to>
      <xdr:col>13</xdr:col>
      <xdr:colOff>152155</xdr:colOff>
      <xdr:row>4</xdr:row>
      <xdr:rowOff>57064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05650" y="95250"/>
          <a:ext cx="1961905" cy="68571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76200</xdr:colOff>
      <xdr:row>12</xdr:row>
      <xdr:rowOff>47625</xdr:rowOff>
    </xdr:from>
    <xdr:to>
      <xdr:col>17</xdr:col>
      <xdr:colOff>151619</xdr:colOff>
      <xdr:row>15</xdr:row>
      <xdr:rowOff>171367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62600" y="2219325"/>
          <a:ext cx="6247619" cy="66666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590550</xdr:colOff>
      <xdr:row>4</xdr:row>
      <xdr:rowOff>85724</xdr:rowOff>
    </xdr:from>
    <xdr:to>
      <xdr:col>3</xdr:col>
      <xdr:colOff>276224</xdr:colOff>
      <xdr:row>9</xdr:row>
      <xdr:rowOff>180974</xdr:rowOff>
    </xdr:to>
    <xdr:sp macro="" textlink="">
      <xdr:nvSpPr>
        <xdr:cNvPr id="7" name="Up Arrow Callout 6"/>
        <xdr:cNvSpPr/>
      </xdr:nvSpPr>
      <xdr:spPr>
        <a:xfrm>
          <a:off x="590550" y="809624"/>
          <a:ext cx="1743074" cy="1000125"/>
        </a:xfrm>
        <a:prstGeom prst="up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solidFill>
                <a:sysClr val="windowText" lastClr="000000"/>
              </a:solidFill>
            </a:rPr>
            <a:t>กรุณาระบุ</a:t>
          </a:r>
          <a:r>
            <a:rPr lang="th-TH" sz="1600" baseline="0">
              <a:solidFill>
                <a:sysClr val="windowText" lastClr="000000"/>
              </a:solidFill>
            </a:rPr>
            <a:t> รายละเอียด</a:t>
          </a:r>
          <a:r>
            <a:rPr lang="en-US" sz="1600" baseline="0">
              <a:solidFill>
                <a:sysClr val="windowText" lastClr="000000"/>
              </a:solidFill>
            </a:rPr>
            <a:t>SPEC</a:t>
          </a:r>
          <a:endParaRPr lang="th-TH" sz="1600" baseline="0">
            <a:solidFill>
              <a:sysClr val="windowText" lastClr="000000"/>
            </a:solidFill>
          </a:endParaRPr>
        </a:p>
        <a:p>
          <a:pPr algn="l"/>
          <a:endParaRPr lang="th-TH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28575</xdr:colOff>
      <xdr:row>4</xdr:row>
      <xdr:rowOff>47624</xdr:rowOff>
    </xdr:from>
    <xdr:to>
      <xdr:col>14</xdr:col>
      <xdr:colOff>342900</xdr:colOff>
      <xdr:row>11</xdr:row>
      <xdr:rowOff>76200</xdr:rowOff>
    </xdr:to>
    <xdr:sp macro="" textlink="">
      <xdr:nvSpPr>
        <xdr:cNvPr id="8" name="Up Arrow Callout 7"/>
        <xdr:cNvSpPr/>
      </xdr:nvSpPr>
      <xdr:spPr>
        <a:xfrm>
          <a:off x="6200775" y="771524"/>
          <a:ext cx="3743325" cy="1295401"/>
        </a:xfrm>
        <a:prstGeom prst="upArrowCallout">
          <a:avLst>
            <a:gd name="adj1" fmla="val 25000"/>
            <a:gd name="adj2" fmla="val 25000"/>
            <a:gd name="adj3" fmla="val 13825"/>
            <a:gd name="adj4" fmla="val 8008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aseline="0">
              <a:solidFill>
                <a:sysClr val="windowText" lastClr="000000"/>
              </a:solidFill>
            </a:rPr>
            <a:t>&gt;&gt; </a:t>
          </a:r>
          <a:r>
            <a:rPr lang="th-TH" sz="1400" baseline="0">
              <a:solidFill>
                <a:sysClr val="windowText" lastClr="000000"/>
              </a:solidFill>
            </a:rPr>
            <a:t>ที่มา ราคาที่เสนอ/ชิ้น สืบราคาโดย</a:t>
          </a:r>
        </a:p>
        <a:p>
          <a:pPr algn="l"/>
          <a:r>
            <a:rPr lang="th-TH" sz="1400" baseline="0">
              <a:solidFill>
                <a:sysClr val="windowText" lastClr="000000"/>
              </a:solidFill>
            </a:rPr>
            <a:t>-สอบราคา...แนบใบสอบราคามาด้วย</a:t>
          </a:r>
        </a:p>
        <a:p>
          <a:pPr algn="l"/>
          <a:r>
            <a:rPr lang="th-TH" sz="1400" baseline="0">
              <a:solidFill>
                <a:sysClr val="windowText" lastClr="000000"/>
              </a:solidFill>
            </a:rPr>
            <a:t>-แหล่งอ้างอิง โปรดระบุ</a:t>
          </a:r>
        </a:p>
        <a:p>
          <a:pPr algn="l"/>
          <a:r>
            <a:rPr lang="th-TH" sz="1400" baseline="0">
              <a:solidFill>
                <a:sysClr val="windowText" lastClr="000000"/>
              </a:solidFill>
            </a:rPr>
            <a:t>-เคยชื้อใน </a:t>
          </a:r>
          <a:r>
            <a:rPr lang="en-US" sz="1400" baseline="0">
              <a:solidFill>
                <a:sysClr val="windowText" lastClr="000000"/>
              </a:solidFill>
            </a:rPr>
            <a:t>2</a:t>
          </a:r>
          <a:r>
            <a:rPr lang="th-TH" sz="1400" baseline="0">
              <a:solidFill>
                <a:sysClr val="windowText" lastClr="000000"/>
              </a:solidFill>
            </a:rPr>
            <a:t> ปี...หากมีหลักฐาน กรุณาแนบมาด้วย</a:t>
          </a:r>
        </a:p>
        <a:p>
          <a:pPr algn="l"/>
          <a:endParaRPr lang="th-TH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485774</xdr:colOff>
      <xdr:row>17</xdr:row>
      <xdr:rowOff>161925</xdr:rowOff>
    </xdr:from>
    <xdr:to>
      <xdr:col>5</xdr:col>
      <xdr:colOff>381000</xdr:colOff>
      <xdr:row>22</xdr:row>
      <xdr:rowOff>0</xdr:rowOff>
    </xdr:to>
    <xdr:sp macro="" textlink="">
      <xdr:nvSpPr>
        <xdr:cNvPr id="9" name="Up Arrow Callout 8"/>
        <xdr:cNvSpPr/>
      </xdr:nvSpPr>
      <xdr:spPr>
        <a:xfrm>
          <a:off x="485774" y="3238500"/>
          <a:ext cx="3324226" cy="742950"/>
        </a:xfrm>
        <a:prstGeom prst="upArrowCallout">
          <a:avLst>
            <a:gd name="adj1" fmla="val 25000"/>
            <a:gd name="adj2" fmla="val 46795"/>
            <a:gd name="adj3" fmla="val 17784"/>
            <a:gd name="adj4" fmla="val 6823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aseline="0">
              <a:solidFill>
                <a:sysClr val="windowText" lastClr="000000"/>
              </a:solidFill>
            </a:rPr>
            <a:t>&gt;&gt;</a:t>
          </a:r>
          <a:r>
            <a:rPr lang="th-TH" sz="1400" baseline="0">
              <a:solidFill>
                <a:sysClr val="windowText" lastClr="000000"/>
              </a:solidFill>
            </a:rPr>
            <a:t> รวมเงินที่ใช้ </a:t>
          </a:r>
          <a:r>
            <a:rPr lang="en-US" sz="1400" baseline="0">
              <a:solidFill>
                <a:sysClr val="windowText" lastClr="000000"/>
              </a:solidFill>
            </a:rPr>
            <a:t>=</a:t>
          </a:r>
          <a:r>
            <a:rPr lang="th-TH" sz="1400" baseline="0">
              <a:solidFill>
                <a:sysClr val="windowText" lastClr="000000"/>
              </a:solidFill>
            </a:rPr>
            <a:t> ราคารวมของรายการ</a:t>
          </a:r>
          <a:r>
            <a:rPr lang="en-US" sz="1400" baseline="0">
              <a:solidFill>
                <a:sysClr val="windowText" lastClr="000000"/>
              </a:solidFill>
            </a:rPr>
            <a:t> </a:t>
          </a:r>
          <a:endParaRPr lang="th-TH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476250</xdr:colOff>
      <xdr:row>16</xdr:row>
      <xdr:rowOff>38099</xdr:rowOff>
    </xdr:from>
    <xdr:to>
      <xdr:col>15</xdr:col>
      <xdr:colOff>342900</xdr:colOff>
      <xdr:row>23</xdr:row>
      <xdr:rowOff>161925</xdr:rowOff>
    </xdr:to>
    <xdr:sp macro="" textlink="">
      <xdr:nvSpPr>
        <xdr:cNvPr id="10" name="Up Arrow Callout 9"/>
        <xdr:cNvSpPr/>
      </xdr:nvSpPr>
      <xdr:spPr>
        <a:xfrm>
          <a:off x="5962650" y="2933699"/>
          <a:ext cx="4667250" cy="1390651"/>
        </a:xfrm>
        <a:prstGeom prst="upArrowCallout">
          <a:avLst>
            <a:gd name="adj1" fmla="val 25000"/>
            <a:gd name="adj2" fmla="val 37523"/>
            <a:gd name="adj3" fmla="val 13810"/>
            <a:gd name="adj4" fmla="val 7759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200" baseline="0">
              <a:solidFill>
                <a:sysClr val="windowText" lastClr="000000"/>
              </a:solidFill>
            </a:rPr>
            <a:t>กรุณาระบุเหตุผลที่สอดคล้องกับวัตถุประสงค์งบประมาณ</a:t>
          </a:r>
        </a:p>
        <a:p>
          <a:pPr algn="l"/>
          <a:r>
            <a:rPr lang="th-TH" sz="1200" baseline="0">
              <a:solidFill>
                <a:sysClr val="windowText" lastClr="000000"/>
              </a:solidFill>
            </a:rPr>
            <a:t>-เพื่อทดแทนครุภัฑณ์ที่เสียไป....ระบุรหัสครุภัณฑ์</a:t>
          </a:r>
        </a:p>
        <a:p>
          <a:pPr algn="l"/>
          <a:r>
            <a:rPr lang="th-TH" sz="1200" baseline="0">
              <a:solidFill>
                <a:sysClr val="windowText" lastClr="000000"/>
              </a:solidFill>
            </a:rPr>
            <a:t>-ขาดแคลน เช่น ตามกรอบควรมี </a:t>
          </a:r>
          <a:r>
            <a:rPr lang="en-US" sz="1200" baseline="0">
              <a:solidFill>
                <a:sysClr val="windowText" lastClr="000000"/>
              </a:solidFill>
            </a:rPr>
            <a:t>4</a:t>
          </a:r>
          <a:r>
            <a:rPr lang="th-TH" sz="1200" baseline="0">
              <a:solidFill>
                <a:sysClr val="windowText" lastClr="000000"/>
              </a:solidFill>
            </a:rPr>
            <a:t> เครื่อง ปัจจุบันมี </a:t>
          </a:r>
          <a:r>
            <a:rPr lang="en-US" sz="1200" baseline="0">
              <a:solidFill>
                <a:sysClr val="windowText" lastClr="000000"/>
              </a:solidFill>
            </a:rPr>
            <a:t>2</a:t>
          </a:r>
          <a:r>
            <a:rPr lang="th-TH" sz="1200" baseline="0">
              <a:solidFill>
                <a:sysClr val="windowText" lastClr="000000"/>
              </a:solidFill>
            </a:rPr>
            <a:t> เครื่อง</a:t>
          </a:r>
        </a:p>
        <a:p>
          <a:pPr algn="l"/>
          <a:r>
            <a:rPr lang="th-TH" sz="1200" baseline="0">
              <a:solidFill>
                <a:sysClr val="windowText" lastClr="000000"/>
              </a:solidFill>
            </a:rPr>
            <a:t>-อื่นๆ เช่น ขยายบริการ</a:t>
          </a:r>
          <a:r>
            <a:rPr lang="en-US" sz="1200" baseline="0">
              <a:solidFill>
                <a:sysClr val="windowText" lastClr="000000"/>
              </a:solidFill>
            </a:rPr>
            <a:t>&gt;&gt;</a:t>
          </a:r>
          <a:r>
            <a:rPr lang="th-TH" sz="1200" baseline="0">
              <a:solidFill>
                <a:sysClr val="windowText" lastClr="000000"/>
              </a:solidFill>
            </a:rPr>
            <a:t>เปิดตึก </a:t>
          </a:r>
          <a:r>
            <a:rPr lang="en-US" sz="1200" baseline="0">
              <a:solidFill>
                <a:sysClr val="windowText" lastClr="000000"/>
              </a:solidFill>
            </a:rPr>
            <a:t>ICU NB</a:t>
          </a:r>
          <a:endParaRPr lang="th-TH" sz="1200" baseline="0">
            <a:solidFill>
              <a:sysClr val="windowText" lastClr="000000"/>
            </a:solidFill>
          </a:endParaRPr>
        </a:p>
        <a:p>
          <a:pPr algn="l"/>
          <a:r>
            <a:rPr lang="th-TH" sz="1200" baseline="0">
              <a:solidFill>
                <a:sysClr val="windowText" lastClr="000000"/>
              </a:solidFill>
            </a:rPr>
            <a:t>-</a:t>
          </a:r>
          <a:r>
            <a:rPr lang="en-US" sz="1200" baseline="0">
              <a:solidFill>
                <a:sysClr val="windowText" lastClr="000000"/>
              </a:solidFill>
            </a:rPr>
            <a:t> </a:t>
          </a:r>
          <a:r>
            <a:rPr lang="th-TH" sz="1200" baseline="0">
              <a:solidFill>
                <a:sysClr val="windowText" lastClr="000000"/>
              </a:solidFill>
            </a:rPr>
            <a:t>ระบุสถานที่ที่จะใช้ครุภัณฑ์ เช่น </a:t>
          </a:r>
          <a:r>
            <a:rPr lang="en-US" sz="1200" baseline="0">
              <a:solidFill>
                <a:sysClr val="windowText" lastClr="000000"/>
              </a:solidFill>
            </a:rPr>
            <a:t>OPD  ER   IPD</a:t>
          </a:r>
          <a:r>
            <a:rPr lang="th-TH" sz="1200" baseline="0">
              <a:solidFill>
                <a:sysClr val="windowText" lastClr="000000"/>
              </a:solidFill>
            </a:rPr>
            <a:t>  ทันตกรรม  </a:t>
          </a:r>
          <a:r>
            <a:rPr lang="en-US" sz="1200" baseline="0">
              <a:solidFill>
                <a:sysClr val="windowText" lastClr="000000"/>
              </a:solidFill>
            </a:rPr>
            <a:t> </a:t>
          </a:r>
          <a:endParaRPr lang="th-TH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 </a:t>
          </a:r>
          <a:endParaRPr lang="th-TH" sz="120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552450</xdr:colOff>
      <xdr:row>0</xdr:row>
      <xdr:rowOff>85725</xdr:rowOff>
    </xdr:from>
    <xdr:to>
      <xdr:col>7</xdr:col>
      <xdr:colOff>466136</xdr:colOff>
      <xdr:row>4</xdr:row>
      <xdr:rowOff>18968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2450" y="85725"/>
          <a:ext cx="4714286" cy="65714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4</xdr:col>
      <xdr:colOff>247650</xdr:colOff>
      <xdr:row>3</xdr:row>
      <xdr:rowOff>180974</xdr:rowOff>
    </xdr:from>
    <xdr:to>
      <xdr:col>6</xdr:col>
      <xdr:colOff>619124</xdr:colOff>
      <xdr:row>9</xdr:row>
      <xdr:rowOff>95249</xdr:rowOff>
    </xdr:to>
    <xdr:sp macro="" textlink="">
      <xdr:nvSpPr>
        <xdr:cNvPr id="12" name="Up Arrow Callout 11"/>
        <xdr:cNvSpPr/>
      </xdr:nvSpPr>
      <xdr:spPr>
        <a:xfrm>
          <a:off x="2990850" y="723899"/>
          <a:ext cx="1743074" cy="1000125"/>
        </a:xfrm>
        <a:prstGeom prst="up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solidFill>
                <a:sysClr val="windowText" lastClr="000000"/>
              </a:solidFill>
            </a:rPr>
            <a:t>ราคา/หน่วย</a:t>
          </a:r>
          <a:r>
            <a:rPr lang="th-TH" sz="1600" baseline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sz="1600" baseline="0">
              <a:solidFill>
                <a:sysClr val="windowText" lastClr="000000"/>
              </a:solidFill>
            </a:rPr>
            <a:t>&gt;5,000 </a:t>
          </a:r>
          <a:r>
            <a:rPr lang="th-TH" sz="1600" baseline="0">
              <a:solidFill>
                <a:sysClr val="windowText" lastClr="000000"/>
              </a:solidFill>
            </a:rPr>
            <a:t>บาทขึ้นไป</a:t>
          </a:r>
          <a:endParaRPr lang="th-TH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456652</xdr:colOff>
      <xdr:row>2</xdr:row>
      <xdr:rowOff>52347</xdr:rowOff>
    </xdr:from>
    <xdr:to>
      <xdr:col>7</xdr:col>
      <xdr:colOff>466136</xdr:colOff>
      <xdr:row>15</xdr:row>
      <xdr:rowOff>152359</xdr:rowOff>
    </xdr:to>
    <xdr:cxnSp macro="">
      <xdr:nvCxnSpPr>
        <xdr:cNvPr id="14" name="Curved Connector 13"/>
        <xdr:cNvCxnSpPr>
          <a:stCxn id="11" idx="3"/>
          <a:endCxn id="4" idx="3"/>
        </xdr:cNvCxnSpPr>
      </xdr:nvCxnSpPr>
      <xdr:spPr>
        <a:xfrm flipH="1">
          <a:off x="4571452" y="414297"/>
          <a:ext cx="695284" cy="2452687"/>
        </a:xfrm>
        <a:prstGeom prst="curvedConnector3">
          <a:avLst>
            <a:gd name="adj1" fmla="val -32879"/>
          </a:avLst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H20" sqref="H20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93"/>
  <sheetViews>
    <sheetView tabSelected="1" zoomScaleNormal="100" workbookViewId="0">
      <pane xSplit="5" ySplit="4" topLeftCell="J5" activePane="bottomRight" state="frozen"/>
      <selection pane="topRight" activeCell="F1" sqref="F1"/>
      <selection pane="bottomLeft" activeCell="A5" sqref="A5"/>
      <selection pane="bottomRight" activeCell="M1" sqref="M1"/>
    </sheetView>
  </sheetViews>
  <sheetFormatPr defaultColWidth="9.125" defaultRowHeight="14.25" x14ac:dyDescent="0.2"/>
  <cols>
    <col min="1" max="1" width="8" style="84" customWidth="1"/>
    <col min="2" max="2" width="5.875" style="84" customWidth="1"/>
    <col min="3" max="3" width="11" style="84" customWidth="1"/>
    <col min="4" max="4" width="6.375" style="84" customWidth="1"/>
    <col min="5" max="5" width="10.375" style="84" customWidth="1"/>
    <col min="6" max="6" width="22.75" style="84" customWidth="1"/>
    <col min="7" max="7" width="8.375" style="84" customWidth="1"/>
    <col min="8" max="8" width="13.125" style="84" customWidth="1"/>
    <col min="9" max="9" width="12.875" style="84" customWidth="1"/>
    <col min="10" max="10" width="14.125" style="84" customWidth="1"/>
    <col min="11" max="11" width="12" style="84" customWidth="1"/>
    <col min="12" max="12" width="6.875" style="84" customWidth="1"/>
    <col min="13" max="13" width="14.625" style="84" customWidth="1"/>
    <col min="14" max="14" width="13" style="84" customWidth="1"/>
    <col min="15" max="16" width="14.625" style="84" customWidth="1"/>
    <col min="17" max="17" width="14.875" style="84" customWidth="1"/>
    <col min="18" max="18" width="17" style="84" customWidth="1"/>
    <col min="19" max="16384" width="9.125" style="84"/>
  </cols>
  <sheetData>
    <row r="1" spans="1:18" s="79" customFormat="1" ht="35.25" customHeight="1" x14ac:dyDescent="0.2">
      <c r="F1" s="79" t="s">
        <v>206</v>
      </c>
    </row>
    <row r="2" spans="1:18" s="79" customFormat="1" ht="30.75" customHeight="1" x14ac:dyDescent="0.2">
      <c r="F2" s="79" t="s">
        <v>207</v>
      </c>
    </row>
    <row r="3" spans="1:18" s="82" customFormat="1" ht="44.25" customHeight="1" x14ac:dyDescent="0.2">
      <c r="A3" s="110" t="s">
        <v>19</v>
      </c>
      <c r="B3" s="110" t="s">
        <v>0</v>
      </c>
      <c r="C3" s="111" t="s">
        <v>1</v>
      </c>
      <c r="D3" s="111" t="s">
        <v>2</v>
      </c>
      <c r="E3" s="111" t="s">
        <v>3</v>
      </c>
      <c r="F3" s="111" t="s">
        <v>18</v>
      </c>
      <c r="G3" s="111" t="s">
        <v>4</v>
      </c>
      <c r="H3" s="111" t="s">
        <v>6</v>
      </c>
      <c r="I3" s="111" t="s">
        <v>7</v>
      </c>
      <c r="J3" s="112" t="s">
        <v>11</v>
      </c>
      <c r="K3" s="113"/>
      <c r="L3" s="113"/>
      <c r="M3" s="114"/>
      <c r="N3" s="111" t="s">
        <v>12</v>
      </c>
      <c r="O3" s="110" t="s">
        <v>15</v>
      </c>
      <c r="P3" s="110"/>
      <c r="Q3" s="110"/>
      <c r="R3" s="110"/>
    </row>
    <row r="4" spans="1:18" s="82" customFormat="1" ht="81" customHeight="1" x14ac:dyDescent="0.2">
      <c r="A4" s="110"/>
      <c r="B4" s="110"/>
      <c r="C4" s="111"/>
      <c r="D4" s="111"/>
      <c r="E4" s="111"/>
      <c r="F4" s="111"/>
      <c r="G4" s="111"/>
      <c r="H4" s="111"/>
      <c r="I4" s="111"/>
      <c r="J4" s="68" t="s">
        <v>8</v>
      </c>
      <c r="K4" s="6" t="s">
        <v>9</v>
      </c>
      <c r="L4" s="6" t="s">
        <v>10</v>
      </c>
      <c r="M4" s="6" t="s">
        <v>5</v>
      </c>
      <c r="N4" s="111"/>
      <c r="O4" s="6" t="s">
        <v>14</v>
      </c>
      <c r="P4" s="68" t="s">
        <v>13</v>
      </c>
      <c r="Q4" s="6" t="s">
        <v>16</v>
      </c>
      <c r="R4" s="6" t="s">
        <v>17</v>
      </c>
    </row>
    <row r="5" spans="1:18" s="44" customFormat="1" ht="189.75" customHeight="1" x14ac:dyDescent="0.2">
      <c r="A5" s="40" t="s">
        <v>20</v>
      </c>
      <c r="B5" s="41">
        <v>1</v>
      </c>
      <c r="C5" s="40" t="s">
        <v>220</v>
      </c>
      <c r="D5" s="40">
        <v>11108</v>
      </c>
      <c r="E5" s="40" t="s">
        <v>64</v>
      </c>
      <c r="F5" s="25" t="s">
        <v>200</v>
      </c>
      <c r="G5" s="40" t="s">
        <v>24</v>
      </c>
      <c r="H5" s="42">
        <v>260000</v>
      </c>
      <c r="I5" s="42">
        <v>260000</v>
      </c>
      <c r="J5" s="43">
        <v>260000</v>
      </c>
      <c r="K5" s="40"/>
      <c r="L5" s="40"/>
      <c r="M5" s="42">
        <f>SUM(J5:L5)</f>
        <v>260000</v>
      </c>
      <c r="N5" s="25" t="s">
        <v>66</v>
      </c>
      <c r="O5" s="25"/>
      <c r="P5" s="25" t="s">
        <v>67</v>
      </c>
      <c r="Q5" s="25" t="s">
        <v>68</v>
      </c>
      <c r="R5" s="25" t="s">
        <v>69</v>
      </c>
    </row>
    <row r="6" spans="1:18" s="44" customFormat="1" ht="107.25" customHeight="1" x14ac:dyDescent="0.2">
      <c r="A6" s="40" t="s">
        <v>20</v>
      </c>
      <c r="B6" s="41">
        <v>2</v>
      </c>
      <c r="C6" s="40" t="s">
        <v>63</v>
      </c>
      <c r="D6" s="40">
        <v>11108</v>
      </c>
      <c r="E6" s="40" t="s">
        <v>64</v>
      </c>
      <c r="F6" s="25" t="s">
        <v>201</v>
      </c>
      <c r="G6" s="40" t="s">
        <v>24</v>
      </c>
      <c r="H6" s="42">
        <v>330000</v>
      </c>
      <c r="I6" s="42">
        <v>330000</v>
      </c>
      <c r="J6" s="43">
        <f t="shared" ref="J6:J76" si="0">SUM(I6)</f>
        <v>330000</v>
      </c>
      <c r="K6" s="45"/>
      <c r="L6" s="45"/>
      <c r="M6" s="42">
        <f t="shared" ref="M6:M77" si="1">SUM(J6:L6)</f>
        <v>330000</v>
      </c>
      <c r="N6" s="25" t="s">
        <v>70</v>
      </c>
      <c r="O6" s="46"/>
      <c r="P6" s="46" t="s">
        <v>71</v>
      </c>
      <c r="Q6" s="46" t="s">
        <v>72</v>
      </c>
      <c r="R6" s="45" t="s">
        <v>73</v>
      </c>
    </row>
    <row r="7" spans="1:18" s="44" customFormat="1" ht="164.25" customHeight="1" x14ac:dyDescent="0.2">
      <c r="A7" s="40" t="s">
        <v>20</v>
      </c>
      <c r="B7" s="41">
        <v>3</v>
      </c>
      <c r="C7" s="40" t="s">
        <v>63</v>
      </c>
      <c r="D7" s="40">
        <v>11108</v>
      </c>
      <c r="E7" s="40" t="s">
        <v>64</v>
      </c>
      <c r="F7" s="25" t="s">
        <v>33</v>
      </c>
      <c r="G7" s="40" t="s">
        <v>24</v>
      </c>
      <c r="H7" s="47">
        <v>750000</v>
      </c>
      <c r="I7" s="47">
        <v>750000</v>
      </c>
      <c r="J7" s="43">
        <f t="shared" si="0"/>
        <v>750000</v>
      </c>
      <c r="K7" s="40"/>
      <c r="L7" s="40"/>
      <c r="M7" s="42">
        <f t="shared" si="1"/>
        <v>750000</v>
      </c>
      <c r="N7" s="25" t="s">
        <v>70</v>
      </c>
      <c r="O7" s="25"/>
      <c r="P7" s="46" t="s">
        <v>71</v>
      </c>
      <c r="Q7" s="25" t="s">
        <v>74</v>
      </c>
      <c r="R7" s="40" t="s">
        <v>75</v>
      </c>
    </row>
    <row r="8" spans="1:18" s="44" customFormat="1" ht="65.25" x14ac:dyDescent="0.2">
      <c r="A8" s="40" t="s">
        <v>20</v>
      </c>
      <c r="B8" s="41">
        <v>4</v>
      </c>
      <c r="C8" s="40" t="s">
        <v>63</v>
      </c>
      <c r="D8" s="40">
        <v>11108</v>
      </c>
      <c r="E8" s="40" t="s">
        <v>64</v>
      </c>
      <c r="F8" s="25" t="s">
        <v>165</v>
      </c>
      <c r="G8" s="40" t="s">
        <v>35</v>
      </c>
      <c r="H8" s="42">
        <v>60000</v>
      </c>
      <c r="I8" s="42">
        <v>120000</v>
      </c>
      <c r="J8" s="43">
        <f t="shared" si="0"/>
        <v>120000</v>
      </c>
      <c r="K8" s="40"/>
      <c r="L8" s="40"/>
      <c r="M8" s="42">
        <f t="shared" si="1"/>
        <v>120000</v>
      </c>
      <c r="N8" s="25" t="s">
        <v>76</v>
      </c>
      <c r="O8" s="25"/>
      <c r="P8" s="25" t="s">
        <v>77</v>
      </c>
      <c r="Q8" s="25" t="s">
        <v>166</v>
      </c>
      <c r="R8" s="40" t="s">
        <v>73</v>
      </c>
    </row>
    <row r="9" spans="1:18" s="44" customFormat="1" ht="65.25" x14ac:dyDescent="0.2">
      <c r="A9" s="40" t="s">
        <v>20</v>
      </c>
      <c r="B9" s="41">
        <v>5</v>
      </c>
      <c r="C9" s="40" t="s">
        <v>63</v>
      </c>
      <c r="D9" s="40">
        <v>11108</v>
      </c>
      <c r="E9" s="40" t="s">
        <v>64</v>
      </c>
      <c r="F9" s="25" t="s">
        <v>78</v>
      </c>
      <c r="G9" s="40" t="s">
        <v>35</v>
      </c>
      <c r="H9" s="42">
        <v>5000</v>
      </c>
      <c r="I9" s="42">
        <v>10000</v>
      </c>
      <c r="J9" s="43">
        <f t="shared" si="0"/>
        <v>10000</v>
      </c>
      <c r="K9" s="42"/>
      <c r="L9" s="42"/>
      <c r="M9" s="42">
        <f t="shared" si="1"/>
        <v>10000</v>
      </c>
      <c r="N9" s="25" t="s">
        <v>76</v>
      </c>
      <c r="O9" s="25"/>
      <c r="P9" s="25" t="s">
        <v>79</v>
      </c>
      <c r="Q9" s="25" t="s">
        <v>167</v>
      </c>
      <c r="R9" s="40" t="s">
        <v>73</v>
      </c>
    </row>
    <row r="10" spans="1:18" s="44" customFormat="1" ht="65.25" x14ac:dyDescent="0.2">
      <c r="A10" s="40" t="s">
        <v>20</v>
      </c>
      <c r="B10" s="41">
        <v>6</v>
      </c>
      <c r="C10" s="40" t="s">
        <v>63</v>
      </c>
      <c r="D10" s="40">
        <v>11108</v>
      </c>
      <c r="E10" s="40" t="s">
        <v>64</v>
      </c>
      <c r="F10" s="25" t="s">
        <v>168</v>
      </c>
      <c r="G10" s="40" t="s">
        <v>35</v>
      </c>
      <c r="H10" s="42">
        <v>7500</v>
      </c>
      <c r="I10" s="42">
        <v>15000</v>
      </c>
      <c r="J10" s="43">
        <f t="shared" si="0"/>
        <v>15000</v>
      </c>
      <c r="K10" s="42"/>
      <c r="L10" s="42"/>
      <c r="M10" s="42">
        <f t="shared" si="1"/>
        <v>15000</v>
      </c>
      <c r="N10" s="25" t="s">
        <v>76</v>
      </c>
      <c r="O10" s="25"/>
      <c r="P10" s="25" t="s">
        <v>80</v>
      </c>
      <c r="Q10" s="25" t="s">
        <v>169</v>
      </c>
      <c r="R10" s="40" t="s">
        <v>73</v>
      </c>
    </row>
    <row r="11" spans="1:18" s="44" customFormat="1" ht="87" x14ac:dyDescent="0.2">
      <c r="A11" s="40" t="s">
        <v>20</v>
      </c>
      <c r="B11" s="41">
        <v>7</v>
      </c>
      <c r="C11" s="40" t="s">
        <v>63</v>
      </c>
      <c r="D11" s="40">
        <v>11108</v>
      </c>
      <c r="E11" s="40" t="s">
        <v>64</v>
      </c>
      <c r="F11" s="25" t="s">
        <v>170</v>
      </c>
      <c r="G11" s="40" t="s">
        <v>24</v>
      </c>
      <c r="H11" s="42">
        <v>30000</v>
      </c>
      <c r="I11" s="42">
        <v>30000</v>
      </c>
      <c r="J11" s="43">
        <f t="shared" si="0"/>
        <v>30000</v>
      </c>
      <c r="K11" s="42"/>
      <c r="L11" s="42"/>
      <c r="M11" s="42">
        <f t="shared" si="1"/>
        <v>30000</v>
      </c>
      <c r="N11" s="25" t="s">
        <v>76</v>
      </c>
      <c r="O11" s="25"/>
      <c r="P11" s="25" t="s">
        <v>67</v>
      </c>
      <c r="Q11" s="25" t="s">
        <v>171</v>
      </c>
      <c r="R11" s="40" t="s">
        <v>73</v>
      </c>
    </row>
    <row r="12" spans="1:18" s="44" customFormat="1" ht="108.75" x14ac:dyDescent="0.2">
      <c r="A12" s="40" t="s">
        <v>20</v>
      </c>
      <c r="B12" s="41">
        <v>8</v>
      </c>
      <c r="C12" s="40" t="s">
        <v>63</v>
      </c>
      <c r="D12" s="40">
        <v>11108</v>
      </c>
      <c r="E12" s="40" t="s">
        <v>64</v>
      </c>
      <c r="F12" s="25" t="s">
        <v>81</v>
      </c>
      <c r="G12" s="40" t="s">
        <v>24</v>
      </c>
      <c r="H12" s="42">
        <v>35000</v>
      </c>
      <c r="I12" s="42">
        <v>35000</v>
      </c>
      <c r="J12" s="43">
        <f t="shared" si="0"/>
        <v>35000</v>
      </c>
      <c r="K12" s="42"/>
      <c r="L12" s="42"/>
      <c r="M12" s="42">
        <f t="shared" si="1"/>
        <v>35000</v>
      </c>
      <c r="N12" s="25" t="s">
        <v>172</v>
      </c>
      <c r="O12" s="25"/>
      <c r="P12" s="25" t="s">
        <v>82</v>
      </c>
      <c r="Q12" s="25" t="s">
        <v>173</v>
      </c>
      <c r="R12" s="40" t="s">
        <v>73</v>
      </c>
    </row>
    <row r="13" spans="1:18" s="44" customFormat="1" ht="43.5" x14ac:dyDescent="0.2">
      <c r="A13" s="40" t="s">
        <v>20</v>
      </c>
      <c r="B13" s="41">
        <v>9</v>
      </c>
      <c r="C13" s="40" t="s">
        <v>83</v>
      </c>
      <c r="D13" s="40"/>
      <c r="E13" s="40" t="s">
        <v>64</v>
      </c>
      <c r="F13" s="25" t="s">
        <v>84</v>
      </c>
      <c r="G13" s="40" t="s">
        <v>216</v>
      </c>
      <c r="H13" s="42">
        <v>6000</v>
      </c>
      <c r="I13" s="42">
        <f>6000*5</f>
        <v>30000</v>
      </c>
      <c r="J13" s="43">
        <f t="shared" si="0"/>
        <v>30000</v>
      </c>
      <c r="K13" s="42"/>
      <c r="L13" s="42"/>
      <c r="M13" s="42">
        <f t="shared" si="1"/>
        <v>30000</v>
      </c>
      <c r="N13" s="25" t="s">
        <v>76</v>
      </c>
      <c r="O13" s="25"/>
      <c r="P13" s="25"/>
      <c r="Q13" s="25" t="s">
        <v>85</v>
      </c>
      <c r="R13" s="40" t="s">
        <v>32</v>
      </c>
    </row>
    <row r="14" spans="1:18" s="44" customFormat="1" ht="21.75" x14ac:dyDescent="0.2">
      <c r="A14" s="40" t="s">
        <v>20</v>
      </c>
      <c r="B14" s="41">
        <v>10</v>
      </c>
      <c r="C14" s="40" t="s">
        <v>83</v>
      </c>
      <c r="D14" s="40"/>
      <c r="E14" s="40" t="s">
        <v>64</v>
      </c>
      <c r="F14" s="25" t="s">
        <v>217</v>
      </c>
      <c r="G14" s="40" t="s">
        <v>154</v>
      </c>
      <c r="H14" s="96">
        <f>19000*3</f>
        <v>57000</v>
      </c>
      <c r="I14" s="96">
        <v>57000</v>
      </c>
      <c r="J14" s="97">
        <v>48232.69</v>
      </c>
      <c r="K14" s="42">
        <v>8767.31</v>
      </c>
      <c r="L14" s="42"/>
      <c r="M14" s="42">
        <f>J14+K14</f>
        <v>57000</v>
      </c>
      <c r="N14" s="25"/>
      <c r="O14" s="25"/>
      <c r="P14" s="25"/>
      <c r="Q14" s="25"/>
      <c r="R14" s="40"/>
    </row>
    <row r="15" spans="1:18" s="44" customFormat="1" ht="65.25" x14ac:dyDescent="0.2">
      <c r="A15" s="40" t="s">
        <v>20</v>
      </c>
      <c r="B15" s="41">
        <v>11</v>
      </c>
      <c r="C15" s="40" t="s">
        <v>63</v>
      </c>
      <c r="D15" s="40">
        <v>11108</v>
      </c>
      <c r="E15" s="40" t="s">
        <v>64</v>
      </c>
      <c r="F15" s="25" t="s">
        <v>86</v>
      </c>
      <c r="G15" s="40" t="s">
        <v>24</v>
      </c>
      <c r="H15" s="48">
        <v>180000</v>
      </c>
      <c r="I15" s="48">
        <v>180000</v>
      </c>
      <c r="J15" s="43">
        <f t="shared" si="0"/>
        <v>180000</v>
      </c>
      <c r="K15" s="40"/>
      <c r="L15" s="40"/>
      <c r="M15" s="42">
        <f t="shared" si="1"/>
        <v>180000</v>
      </c>
      <c r="N15" s="25" t="s">
        <v>76</v>
      </c>
      <c r="O15" s="25"/>
      <c r="P15" s="25"/>
      <c r="Q15" s="25" t="s">
        <v>174</v>
      </c>
      <c r="R15" s="40" t="s">
        <v>57</v>
      </c>
    </row>
    <row r="16" spans="1:18" s="44" customFormat="1" ht="21.75" x14ac:dyDescent="0.2">
      <c r="A16" s="40"/>
      <c r="B16" s="41"/>
      <c r="C16" s="40"/>
      <c r="D16" s="40"/>
      <c r="E16" s="100"/>
      <c r="F16" s="99" t="s">
        <v>240</v>
      </c>
      <c r="G16" s="100"/>
      <c r="H16" s="104"/>
      <c r="I16" s="104"/>
      <c r="J16" s="102">
        <f>SUM(J5:J15)</f>
        <v>1808232.69</v>
      </c>
      <c r="K16" s="100"/>
      <c r="L16" s="100"/>
      <c r="M16" s="101">
        <f>M5+M6+M7+M8+M9+M10+M11+M12+M13+M14+M15</f>
        <v>1817000</v>
      </c>
      <c r="N16" s="99"/>
      <c r="O16" s="99"/>
      <c r="P16" s="99"/>
      <c r="Q16" s="99"/>
      <c r="R16" s="100"/>
    </row>
    <row r="17" spans="1:18" s="44" customFormat="1" ht="43.5" x14ac:dyDescent="0.2">
      <c r="A17" s="40" t="s">
        <v>20</v>
      </c>
      <c r="B17" s="41">
        <v>9</v>
      </c>
      <c r="C17" s="40" t="s">
        <v>63</v>
      </c>
      <c r="D17" s="40">
        <v>5672</v>
      </c>
      <c r="E17" s="40" t="s">
        <v>175</v>
      </c>
      <c r="F17" s="91" t="s">
        <v>221</v>
      </c>
      <c r="G17" s="92" t="s">
        <v>49</v>
      </c>
      <c r="H17" s="93">
        <v>12000</v>
      </c>
      <c r="I17" s="93">
        <v>12000</v>
      </c>
      <c r="J17" s="43">
        <f t="shared" si="0"/>
        <v>12000</v>
      </c>
      <c r="K17" s="40"/>
      <c r="L17" s="40"/>
      <c r="M17" s="42">
        <f t="shared" si="1"/>
        <v>12000</v>
      </c>
      <c r="N17" s="25" t="s">
        <v>76</v>
      </c>
      <c r="O17" s="25"/>
      <c r="P17" s="32"/>
      <c r="Q17" s="25" t="s">
        <v>87</v>
      </c>
      <c r="R17" s="40" t="s">
        <v>88</v>
      </c>
    </row>
    <row r="18" spans="1:18" s="44" customFormat="1" ht="43.5" x14ac:dyDescent="0.2">
      <c r="A18" s="40" t="s">
        <v>20</v>
      </c>
      <c r="B18" s="41">
        <v>10</v>
      </c>
      <c r="C18" s="40" t="s">
        <v>63</v>
      </c>
      <c r="D18" s="40">
        <v>5672</v>
      </c>
      <c r="E18" s="40" t="s">
        <v>175</v>
      </c>
      <c r="F18" s="25" t="s">
        <v>176</v>
      </c>
      <c r="G18" s="40" t="s">
        <v>49</v>
      </c>
      <c r="H18" s="42">
        <v>9100</v>
      </c>
      <c r="I18" s="42">
        <v>9100</v>
      </c>
      <c r="J18" s="43">
        <f t="shared" si="0"/>
        <v>9100</v>
      </c>
      <c r="K18" s="40"/>
      <c r="L18" s="40"/>
      <c r="M18" s="42">
        <f t="shared" si="1"/>
        <v>9100</v>
      </c>
      <c r="N18" s="25" t="s">
        <v>76</v>
      </c>
      <c r="O18" s="25"/>
      <c r="P18" s="32" t="s">
        <v>65</v>
      </c>
      <c r="Q18" s="25" t="s">
        <v>89</v>
      </c>
      <c r="R18" s="40" t="s">
        <v>88</v>
      </c>
    </row>
    <row r="19" spans="1:18" s="44" customFormat="1" ht="43.5" x14ac:dyDescent="0.2">
      <c r="A19" s="40" t="s">
        <v>20</v>
      </c>
      <c r="B19" s="41">
        <v>11</v>
      </c>
      <c r="C19" s="40" t="s">
        <v>63</v>
      </c>
      <c r="D19" s="40">
        <v>5672</v>
      </c>
      <c r="E19" s="40" t="s">
        <v>175</v>
      </c>
      <c r="F19" s="25" t="s">
        <v>177</v>
      </c>
      <c r="G19" s="40" t="s">
        <v>49</v>
      </c>
      <c r="H19" s="42">
        <v>8400</v>
      </c>
      <c r="I19" s="42">
        <v>8400</v>
      </c>
      <c r="J19" s="43">
        <f t="shared" si="0"/>
        <v>8400</v>
      </c>
      <c r="K19" s="40"/>
      <c r="L19" s="40"/>
      <c r="M19" s="42">
        <f t="shared" si="1"/>
        <v>8400</v>
      </c>
      <c r="N19" s="25" t="s">
        <v>76</v>
      </c>
      <c r="O19" s="25"/>
      <c r="P19" s="32" t="s">
        <v>65</v>
      </c>
      <c r="Q19" s="25" t="s">
        <v>91</v>
      </c>
      <c r="R19" s="40" t="s">
        <v>92</v>
      </c>
    </row>
    <row r="20" spans="1:18" s="44" customFormat="1" ht="43.5" x14ac:dyDescent="0.2">
      <c r="A20" s="40" t="s">
        <v>20</v>
      </c>
      <c r="B20" s="41">
        <v>15</v>
      </c>
      <c r="C20" s="40" t="s">
        <v>63</v>
      </c>
      <c r="D20" s="40">
        <v>5672</v>
      </c>
      <c r="E20" s="40" t="s">
        <v>175</v>
      </c>
      <c r="F20" s="25" t="s">
        <v>178</v>
      </c>
      <c r="G20" s="40" t="s">
        <v>49</v>
      </c>
      <c r="H20" s="42">
        <v>80000</v>
      </c>
      <c r="I20" s="42">
        <v>80000</v>
      </c>
      <c r="J20" s="43">
        <f>SUM(I20)</f>
        <v>80000</v>
      </c>
      <c r="K20" s="40"/>
      <c r="L20" s="40"/>
      <c r="M20" s="42">
        <f>SUM(J20:L20)</f>
        <v>80000</v>
      </c>
      <c r="N20" s="25" t="s">
        <v>76</v>
      </c>
      <c r="O20" s="25" t="s">
        <v>94</v>
      </c>
      <c r="P20" s="32" t="s">
        <v>65</v>
      </c>
      <c r="Q20" s="25" t="s">
        <v>179</v>
      </c>
      <c r="R20" s="40" t="s">
        <v>95</v>
      </c>
    </row>
    <row r="21" spans="1:18" s="44" customFormat="1" ht="65.25" x14ac:dyDescent="0.2">
      <c r="A21" s="40" t="s">
        <v>20</v>
      </c>
      <c r="B21" s="41">
        <v>16</v>
      </c>
      <c r="C21" s="40" t="s">
        <v>63</v>
      </c>
      <c r="D21" s="40">
        <v>5672</v>
      </c>
      <c r="E21" s="40" t="s">
        <v>175</v>
      </c>
      <c r="F21" s="91" t="s">
        <v>112</v>
      </c>
      <c r="G21" s="92" t="s">
        <v>61</v>
      </c>
      <c r="H21" s="93">
        <v>12000</v>
      </c>
      <c r="I21" s="93">
        <v>12000</v>
      </c>
      <c r="J21" s="95">
        <f>SUM(I21)</f>
        <v>12000</v>
      </c>
      <c r="K21" s="40"/>
      <c r="L21" s="40"/>
      <c r="M21" s="42">
        <f>SUM(J21:L21)</f>
        <v>12000</v>
      </c>
      <c r="N21" s="25" t="s">
        <v>76</v>
      </c>
      <c r="O21" s="25"/>
      <c r="P21" s="32" t="s">
        <v>65</v>
      </c>
      <c r="Q21" s="25" t="s">
        <v>180</v>
      </c>
      <c r="R21" s="40" t="s">
        <v>95</v>
      </c>
    </row>
    <row r="22" spans="1:18" s="44" customFormat="1" ht="43.5" x14ac:dyDescent="0.2">
      <c r="A22" s="40" t="s">
        <v>20</v>
      </c>
      <c r="B22" s="41">
        <v>17</v>
      </c>
      <c r="C22" s="40" t="s">
        <v>63</v>
      </c>
      <c r="D22" s="40">
        <v>5672</v>
      </c>
      <c r="E22" s="40" t="s">
        <v>175</v>
      </c>
      <c r="F22" s="25" t="s">
        <v>181</v>
      </c>
      <c r="G22" s="40" t="s">
        <v>24</v>
      </c>
      <c r="H22" s="42">
        <v>7500</v>
      </c>
      <c r="I22" s="42">
        <v>7500</v>
      </c>
      <c r="J22" s="43">
        <f>SUM(I22)</f>
        <v>7500</v>
      </c>
      <c r="K22" s="40"/>
      <c r="L22" s="40"/>
      <c r="M22" s="42">
        <f>SUM(J22:L22)</f>
        <v>7500</v>
      </c>
      <c r="N22" s="25" t="s">
        <v>76</v>
      </c>
      <c r="O22" s="25"/>
      <c r="P22" s="32" t="s">
        <v>65</v>
      </c>
      <c r="Q22" s="25" t="s">
        <v>96</v>
      </c>
      <c r="R22" s="40" t="s">
        <v>88</v>
      </c>
    </row>
    <row r="23" spans="1:18" s="44" customFormat="1" ht="21.75" x14ac:dyDescent="0.2">
      <c r="A23" s="40"/>
      <c r="B23" s="41">
        <v>18</v>
      </c>
      <c r="C23" s="40" t="s">
        <v>63</v>
      </c>
      <c r="D23" s="40">
        <v>5672</v>
      </c>
      <c r="E23" s="40" t="s">
        <v>222</v>
      </c>
      <c r="F23" s="91" t="s">
        <v>111</v>
      </c>
      <c r="G23" s="92" t="s">
        <v>61</v>
      </c>
      <c r="H23" s="93">
        <v>7500</v>
      </c>
      <c r="I23" s="93">
        <v>7500</v>
      </c>
      <c r="J23" s="95">
        <f>SUM(I23)</f>
        <v>7500</v>
      </c>
      <c r="K23" s="40"/>
      <c r="L23" s="40"/>
      <c r="M23" s="42">
        <f>SUM(J23:L23)</f>
        <v>7500</v>
      </c>
      <c r="N23" s="25"/>
      <c r="O23" s="25"/>
      <c r="P23" s="32"/>
      <c r="Q23" s="25"/>
      <c r="R23" s="40"/>
    </row>
    <row r="24" spans="1:18" s="44" customFormat="1" ht="21.75" x14ac:dyDescent="0.2">
      <c r="A24" s="40"/>
      <c r="B24" s="41"/>
      <c r="C24" s="40"/>
      <c r="D24" s="40"/>
      <c r="E24" s="40"/>
      <c r="F24" s="88" t="s">
        <v>250</v>
      </c>
      <c r="G24" s="89"/>
      <c r="H24" s="90"/>
      <c r="I24" s="90"/>
      <c r="J24" s="98">
        <f>SUM(J17:J23)</f>
        <v>136500</v>
      </c>
      <c r="K24" s="89"/>
      <c r="L24" s="89"/>
      <c r="M24" s="90">
        <f>SUM(J24:L24)</f>
        <v>136500</v>
      </c>
      <c r="N24" s="88"/>
      <c r="O24" s="88"/>
      <c r="P24" s="107"/>
      <c r="Q24" s="88"/>
      <c r="R24" s="40"/>
    </row>
    <row r="25" spans="1:18" s="44" customFormat="1" ht="43.5" x14ac:dyDescent="0.2">
      <c r="A25" s="40" t="s">
        <v>20</v>
      </c>
      <c r="B25" s="40"/>
      <c r="C25" s="40" t="s">
        <v>63</v>
      </c>
      <c r="D25" s="40">
        <v>5673</v>
      </c>
      <c r="E25" s="40" t="s">
        <v>182</v>
      </c>
      <c r="F25" s="91" t="s">
        <v>97</v>
      </c>
      <c r="G25" s="92" t="s">
        <v>24</v>
      </c>
      <c r="H25" s="93">
        <v>25000</v>
      </c>
      <c r="I25" s="93">
        <v>25000</v>
      </c>
      <c r="J25" s="95">
        <f t="shared" si="0"/>
        <v>25000</v>
      </c>
      <c r="K25" s="42"/>
      <c r="L25" s="42"/>
      <c r="M25" s="42">
        <f t="shared" si="1"/>
        <v>25000</v>
      </c>
      <c r="N25" s="25" t="s">
        <v>76</v>
      </c>
      <c r="O25" s="25"/>
      <c r="P25" s="32" t="s">
        <v>65</v>
      </c>
      <c r="Q25" s="25" t="s">
        <v>98</v>
      </c>
      <c r="R25" s="40" t="s">
        <v>99</v>
      </c>
    </row>
    <row r="26" spans="1:18" s="44" customFormat="1" ht="21.75" x14ac:dyDescent="0.2">
      <c r="A26" s="40"/>
      <c r="B26" s="40">
        <v>19</v>
      </c>
      <c r="C26" s="40" t="s">
        <v>63</v>
      </c>
      <c r="D26" s="40">
        <v>5673</v>
      </c>
      <c r="E26" s="40" t="s">
        <v>223</v>
      </c>
      <c r="F26" s="91" t="s">
        <v>147</v>
      </c>
      <c r="G26" s="92" t="s">
        <v>61</v>
      </c>
      <c r="H26" s="93">
        <v>7900</v>
      </c>
      <c r="I26" s="93">
        <v>7900</v>
      </c>
      <c r="J26" s="95">
        <f t="shared" si="0"/>
        <v>7900</v>
      </c>
      <c r="K26" s="42"/>
      <c r="L26" s="42"/>
      <c r="M26" s="42">
        <f t="shared" si="1"/>
        <v>7900</v>
      </c>
      <c r="N26" s="25"/>
      <c r="O26" s="25"/>
      <c r="P26" s="32"/>
      <c r="Q26" s="25"/>
      <c r="R26" s="40"/>
    </row>
    <row r="27" spans="1:18" s="44" customFormat="1" ht="108.75" x14ac:dyDescent="0.2">
      <c r="A27" s="40" t="s">
        <v>20</v>
      </c>
      <c r="B27" s="41">
        <v>20</v>
      </c>
      <c r="C27" s="40" t="s">
        <v>63</v>
      </c>
      <c r="D27" s="40">
        <v>5673</v>
      </c>
      <c r="E27" s="40" t="s">
        <v>182</v>
      </c>
      <c r="F27" s="25" t="s">
        <v>183</v>
      </c>
      <c r="G27" s="40" t="s">
        <v>24</v>
      </c>
      <c r="H27" s="42">
        <v>35000</v>
      </c>
      <c r="I27" s="42">
        <v>35000</v>
      </c>
      <c r="J27" s="43">
        <f t="shared" si="0"/>
        <v>35000</v>
      </c>
      <c r="K27" s="42"/>
      <c r="L27" s="42"/>
      <c r="M27" s="42">
        <f t="shared" si="1"/>
        <v>35000</v>
      </c>
      <c r="N27" s="25" t="s">
        <v>184</v>
      </c>
      <c r="O27" s="25"/>
      <c r="P27" s="32" t="s">
        <v>65</v>
      </c>
      <c r="Q27" s="25" t="s">
        <v>185</v>
      </c>
      <c r="R27" s="40" t="s">
        <v>100</v>
      </c>
    </row>
    <row r="28" spans="1:18" s="44" customFormat="1" ht="43.5" x14ac:dyDescent="0.2">
      <c r="A28" s="40" t="s">
        <v>20</v>
      </c>
      <c r="B28" s="41">
        <v>19</v>
      </c>
      <c r="C28" s="40" t="s">
        <v>63</v>
      </c>
      <c r="D28" s="40">
        <v>5673</v>
      </c>
      <c r="E28" s="40" t="s">
        <v>182</v>
      </c>
      <c r="F28" s="25" t="s">
        <v>224</v>
      </c>
      <c r="G28" s="40" t="s">
        <v>102</v>
      </c>
      <c r="H28" s="42">
        <v>5000</v>
      </c>
      <c r="I28" s="42">
        <v>10000</v>
      </c>
      <c r="J28" s="43">
        <f t="shared" si="0"/>
        <v>10000</v>
      </c>
      <c r="K28" s="42"/>
      <c r="L28" s="42"/>
      <c r="M28" s="42">
        <f t="shared" si="1"/>
        <v>10000</v>
      </c>
      <c r="N28" s="25" t="s">
        <v>76</v>
      </c>
      <c r="O28" s="25"/>
      <c r="P28" s="32" t="s">
        <v>65</v>
      </c>
      <c r="Q28" s="25" t="s">
        <v>103</v>
      </c>
      <c r="R28" s="40" t="s">
        <v>104</v>
      </c>
    </row>
    <row r="29" spans="1:18" s="44" customFormat="1" ht="65.25" x14ac:dyDescent="0.2">
      <c r="A29" s="40" t="s">
        <v>20</v>
      </c>
      <c r="B29" s="41">
        <v>20</v>
      </c>
      <c r="C29" s="40" t="s">
        <v>63</v>
      </c>
      <c r="D29" s="40">
        <v>5673</v>
      </c>
      <c r="E29" s="40" t="s">
        <v>182</v>
      </c>
      <c r="F29" s="91" t="s">
        <v>225</v>
      </c>
      <c r="G29" s="92" t="s">
        <v>49</v>
      </c>
      <c r="H29" s="93">
        <v>12000</v>
      </c>
      <c r="I29" s="93">
        <v>12000</v>
      </c>
      <c r="J29" s="95">
        <f t="shared" si="0"/>
        <v>12000</v>
      </c>
      <c r="K29" s="42"/>
      <c r="L29" s="42"/>
      <c r="M29" s="42">
        <f t="shared" si="1"/>
        <v>12000</v>
      </c>
      <c r="N29" s="25" t="s">
        <v>76</v>
      </c>
      <c r="O29" s="25"/>
      <c r="P29" s="32" t="s">
        <v>65</v>
      </c>
      <c r="Q29" s="25" t="s">
        <v>186</v>
      </c>
      <c r="R29" s="40" t="s">
        <v>105</v>
      </c>
    </row>
    <row r="30" spans="1:18" s="44" customFormat="1" ht="43.5" x14ac:dyDescent="0.2">
      <c r="A30" s="40" t="s">
        <v>20</v>
      </c>
      <c r="B30" s="41">
        <v>21</v>
      </c>
      <c r="C30" s="40" t="s">
        <v>63</v>
      </c>
      <c r="D30" s="40">
        <v>5673</v>
      </c>
      <c r="E30" s="40" t="s">
        <v>182</v>
      </c>
      <c r="F30" s="25" t="s">
        <v>58</v>
      </c>
      <c r="G30" s="40" t="s">
        <v>24</v>
      </c>
      <c r="H30" s="42">
        <v>5000</v>
      </c>
      <c r="I30" s="42">
        <v>5000</v>
      </c>
      <c r="J30" s="43">
        <f t="shared" si="0"/>
        <v>5000</v>
      </c>
      <c r="K30" s="42"/>
      <c r="L30" s="42"/>
      <c r="M30" s="42">
        <f t="shared" si="1"/>
        <v>5000</v>
      </c>
      <c r="N30" s="25" t="s">
        <v>76</v>
      </c>
      <c r="O30" s="25"/>
      <c r="P30" s="32" t="s">
        <v>65</v>
      </c>
      <c r="Q30" s="25" t="s">
        <v>50</v>
      </c>
      <c r="R30" s="40" t="s">
        <v>104</v>
      </c>
    </row>
    <row r="31" spans="1:18" s="44" customFormat="1" ht="65.25" x14ac:dyDescent="0.2">
      <c r="A31" s="40" t="s">
        <v>20</v>
      </c>
      <c r="B31" s="41">
        <v>22</v>
      </c>
      <c r="C31" s="40" t="s">
        <v>63</v>
      </c>
      <c r="D31" s="40">
        <v>5673</v>
      </c>
      <c r="E31" s="40" t="s">
        <v>182</v>
      </c>
      <c r="F31" s="25" t="s">
        <v>181</v>
      </c>
      <c r="G31" s="40" t="s">
        <v>24</v>
      </c>
      <c r="H31" s="42">
        <v>7500</v>
      </c>
      <c r="I31" s="42">
        <v>7500</v>
      </c>
      <c r="J31" s="43">
        <f t="shared" si="0"/>
        <v>7500</v>
      </c>
      <c r="K31" s="42"/>
      <c r="L31" s="42"/>
      <c r="M31" s="42">
        <f t="shared" si="1"/>
        <v>7500</v>
      </c>
      <c r="N31" s="25" t="s">
        <v>76</v>
      </c>
      <c r="O31" s="25"/>
      <c r="P31" s="32" t="s">
        <v>65</v>
      </c>
      <c r="Q31" s="25" t="s">
        <v>187</v>
      </c>
      <c r="R31" s="40" t="s">
        <v>105</v>
      </c>
    </row>
    <row r="32" spans="1:18" s="44" customFormat="1" ht="65.25" x14ac:dyDescent="0.2">
      <c r="A32" s="40" t="s">
        <v>20</v>
      </c>
      <c r="B32" s="41">
        <v>23</v>
      </c>
      <c r="C32" s="40" t="s">
        <v>63</v>
      </c>
      <c r="D32" s="40">
        <v>5673</v>
      </c>
      <c r="E32" s="40" t="s">
        <v>182</v>
      </c>
      <c r="F32" s="91" t="s">
        <v>226</v>
      </c>
      <c r="G32" s="92" t="s">
        <v>106</v>
      </c>
      <c r="H32" s="93">
        <v>5200</v>
      </c>
      <c r="I32" s="93">
        <v>5200</v>
      </c>
      <c r="J32" s="95">
        <f t="shared" si="0"/>
        <v>5200</v>
      </c>
      <c r="K32" s="42"/>
      <c r="L32" s="42"/>
      <c r="M32" s="42">
        <f t="shared" si="1"/>
        <v>5200</v>
      </c>
      <c r="N32" s="25" t="s">
        <v>76</v>
      </c>
      <c r="O32" s="25"/>
      <c r="P32" s="25"/>
      <c r="Q32" s="25" t="s">
        <v>107</v>
      </c>
      <c r="R32" s="40" t="s">
        <v>105</v>
      </c>
    </row>
    <row r="33" spans="1:18" s="44" customFormat="1" ht="43.5" x14ac:dyDescent="0.2">
      <c r="A33" s="40" t="s">
        <v>20</v>
      </c>
      <c r="B33" s="41">
        <v>24</v>
      </c>
      <c r="C33" s="40" t="s">
        <v>63</v>
      </c>
      <c r="D33" s="40">
        <v>5673</v>
      </c>
      <c r="E33" s="40" t="s">
        <v>223</v>
      </c>
      <c r="F33" s="91" t="s">
        <v>227</v>
      </c>
      <c r="G33" s="92" t="s">
        <v>49</v>
      </c>
      <c r="H33" s="93">
        <v>7500</v>
      </c>
      <c r="I33" s="93">
        <v>7500</v>
      </c>
      <c r="J33" s="95">
        <f t="shared" si="0"/>
        <v>7500</v>
      </c>
      <c r="K33" s="42"/>
      <c r="L33" s="42"/>
      <c r="M33" s="42">
        <f t="shared" si="1"/>
        <v>7500</v>
      </c>
      <c r="N33" s="25" t="s">
        <v>76</v>
      </c>
      <c r="O33" s="25"/>
      <c r="P33" s="25"/>
      <c r="Q33" s="25" t="s">
        <v>108</v>
      </c>
      <c r="R33" s="40"/>
    </row>
    <row r="34" spans="1:18" s="44" customFormat="1" ht="21.75" x14ac:dyDescent="0.2">
      <c r="A34" s="100"/>
      <c r="B34" s="105"/>
      <c r="C34" s="100"/>
      <c r="D34" s="100"/>
      <c r="E34" s="100"/>
      <c r="F34" s="99" t="s">
        <v>241</v>
      </c>
      <c r="G34" s="100"/>
      <c r="H34" s="101"/>
      <c r="I34" s="101"/>
      <c r="J34" s="102">
        <f>SUM(J25:J33)</f>
        <v>115100</v>
      </c>
      <c r="K34" s="101"/>
      <c r="L34" s="101"/>
      <c r="M34" s="101">
        <f t="shared" si="1"/>
        <v>115100</v>
      </c>
      <c r="N34" s="99"/>
      <c r="O34" s="99"/>
      <c r="P34" s="99"/>
      <c r="Q34" s="99"/>
      <c r="R34" s="100"/>
    </row>
    <row r="35" spans="1:18" s="44" customFormat="1" ht="65.25" x14ac:dyDescent="0.2">
      <c r="A35" s="86" t="s">
        <v>20</v>
      </c>
      <c r="B35" s="106">
        <v>24</v>
      </c>
      <c r="C35" s="86" t="s">
        <v>63</v>
      </c>
      <c r="D35" s="86">
        <v>5670</v>
      </c>
      <c r="E35" s="86" t="s">
        <v>110</v>
      </c>
      <c r="F35" s="85" t="s">
        <v>183</v>
      </c>
      <c r="G35" s="86" t="s">
        <v>24</v>
      </c>
      <c r="H35" s="87">
        <v>35000</v>
      </c>
      <c r="I35" s="87">
        <v>35000</v>
      </c>
      <c r="J35" s="103">
        <f t="shared" si="0"/>
        <v>35000</v>
      </c>
      <c r="K35" s="86"/>
      <c r="L35" s="86"/>
      <c r="M35" s="87">
        <f t="shared" si="1"/>
        <v>35000</v>
      </c>
      <c r="N35" s="85" t="s">
        <v>101</v>
      </c>
      <c r="O35" s="85"/>
      <c r="P35" s="85"/>
      <c r="Q35" s="85" t="s">
        <v>109</v>
      </c>
      <c r="R35" s="86" t="s">
        <v>110</v>
      </c>
    </row>
    <row r="36" spans="1:18" s="44" customFormat="1" ht="43.5" x14ac:dyDescent="0.2">
      <c r="A36" s="40" t="s">
        <v>20</v>
      </c>
      <c r="B36" s="40"/>
      <c r="C36" s="40" t="s">
        <v>63</v>
      </c>
      <c r="D36" s="40">
        <v>5670</v>
      </c>
      <c r="E36" s="40" t="s">
        <v>110</v>
      </c>
      <c r="F36" s="25" t="s">
        <v>111</v>
      </c>
      <c r="G36" s="40" t="s">
        <v>61</v>
      </c>
      <c r="H36" s="42">
        <v>7500</v>
      </c>
      <c r="I36" s="42">
        <v>7500</v>
      </c>
      <c r="J36" s="43">
        <f t="shared" si="0"/>
        <v>7500</v>
      </c>
      <c r="K36" s="40"/>
      <c r="L36" s="40"/>
      <c r="M36" s="42">
        <f t="shared" si="1"/>
        <v>7500</v>
      </c>
      <c r="N36" s="25" t="s">
        <v>76</v>
      </c>
      <c r="O36" s="25"/>
      <c r="P36" s="32" t="s">
        <v>65</v>
      </c>
      <c r="Q36" s="25" t="s">
        <v>93</v>
      </c>
      <c r="R36" s="40" t="s">
        <v>110</v>
      </c>
    </row>
    <row r="37" spans="1:18" s="44" customFormat="1" ht="43.5" x14ac:dyDescent="0.2">
      <c r="A37" s="40" t="s">
        <v>20</v>
      </c>
      <c r="B37" s="40"/>
      <c r="C37" s="40" t="s">
        <v>63</v>
      </c>
      <c r="D37" s="40">
        <v>5670</v>
      </c>
      <c r="E37" s="40" t="s">
        <v>110</v>
      </c>
      <c r="F37" s="91" t="s">
        <v>112</v>
      </c>
      <c r="G37" s="92" t="s">
        <v>61</v>
      </c>
      <c r="H37" s="93">
        <v>12000</v>
      </c>
      <c r="I37" s="93">
        <v>12000</v>
      </c>
      <c r="J37" s="95">
        <f t="shared" si="0"/>
        <v>12000</v>
      </c>
      <c r="K37" s="40"/>
      <c r="L37" s="40"/>
      <c r="M37" s="42">
        <f t="shared" si="1"/>
        <v>12000</v>
      </c>
      <c r="N37" s="25" t="s">
        <v>76</v>
      </c>
      <c r="O37" s="25"/>
      <c r="P37" s="32" t="s">
        <v>65</v>
      </c>
      <c r="Q37" s="25" t="s">
        <v>52</v>
      </c>
      <c r="R37" s="40" t="s">
        <v>110</v>
      </c>
    </row>
    <row r="38" spans="1:18" s="44" customFormat="1" ht="43.5" x14ac:dyDescent="0.2">
      <c r="A38" s="40" t="s">
        <v>20</v>
      </c>
      <c r="B38" s="40"/>
      <c r="C38" s="40" t="s">
        <v>63</v>
      </c>
      <c r="D38" s="40">
        <v>5670</v>
      </c>
      <c r="E38" s="40" t="s">
        <v>110</v>
      </c>
      <c r="F38" s="91" t="s">
        <v>228</v>
      </c>
      <c r="G38" s="92" t="s">
        <v>61</v>
      </c>
      <c r="H38" s="93">
        <v>7500</v>
      </c>
      <c r="I38" s="93">
        <v>7500</v>
      </c>
      <c r="J38" s="95">
        <f t="shared" si="0"/>
        <v>7500</v>
      </c>
      <c r="K38" s="40"/>
      <c r="L38" s="40"/>
      <c r="M38" s="42">
        <f t="shared" si="1"/>
        <v>7500</v>
      </c>
      <c r="N38" s="25" t="s">
        <v>76</v>
      </c>
      <c r="O38" s="25"/>
      <c r="P38" s="32" t="s">
        <v>65</v>
      </c>
      <c r="Q38" s="25" t="s">
        <v>113</v>
      </c>
      <c r="R38" s="40" t="s">
        <v>110</v>
      </c>
    </row>
    <row r="39" spans="1:18" s="44" customFormat="1" ht="21.75" x14ac:dyDescent="0.2">
      <c r="A39" s="40" t="s">
        <v>20</v>
      </c>
      <c r="B39" s="40"/>
      <c r="C39" s="40" t="s">
        <v>63</v>
      </c>
      <c r="D39" s="40">
        <v>5670</v>
      </c>
      <c r="E39" s="40" t="s">
        <v>110</v>
      </c>
      <c r="F39" s="91" t="s">
        <v>147</v>
      </c>
      <c r="G39" s="92" t="s">
        <v>61</v>
      </c>
      <c r="H39" s="93">
        <v>7900</v>
      </c>
      <c r="I39" s="93">
        <v>7900</v>
      </c>
      <c r="J39" s="95">
        <f t="shared" si="0"/>
        <v>7900</v>
      </c>
      <c r="K39" s="40"/>
      <c r="L39" s="40"/>
      <c r="M39" s="42">
        <f t="shared" si="1"/>
        <v>7900</v>
      </c>
      <c r="N39" s="25"/>
      <c r="O39" s="25"/>
      <c r="P39" s="32"/>
      <c r="Q39" s="25"/>
      <c r="R39" s="40"/>
    </row>
    <row r="40" spans="1:18" s="44" customFormat="1" ht="43.5" x14ac:dyDescent="0.2">
      <c r="A40" s="40" t="s">
        <v>20</v>
      </c>
      <c r="B40" s="40"/>
      <c r="C40" s="40" t="s">
        <v>63</v>
      </c>
      <c r="D40" s="40">
        <v>5670</v>
      </c>
      <c r="E40" s="40" t="s">
        <v>110</v>
      </c>
      <c r="F40" s="25" t="s">
        <v>51</v>
      </c>
      <c r="G40" s="40" t="s">
        <v>24</v>
      </c>
      <c r="H40" s="42">
        <v>5900</v>
      </c>
      <c r="I40" s="42">
        <v>5900</v>
      </c>
      <c r="J40" s="43">
        <f t="shared" si="0"/>
        <v>5900</v>
      </c>
      <c r="K40" s="40"/>
      <c r="L40" s="40"/>
      <c r="M40" s="42">
        <f t="shared" si="1"/>
        <v>5900</v>
      </c>
      <c r="N40" s="25" t="s">
        <v>76</v>
      </c>
      <c r="O40" s="25"/>
      <c r="P40" s="32" t="s">
        <v>65</v>
      </c>
      <c r="Q40" s="25" t="s">
        <v>114</v>
      </c>
      <c r="R40" s="40" t="s">
        <v>110</v>
      </c>
    </row>
    <row r="41" spans="1:18" s="44" customFormat="1" ht="43.5" x14ac:dyDescent="0.2">
      <c r="A41" s="40" t="s">
        <v>20</v>
      </c>
      <c r="B41" s="40"/>
      <c r="C41" s="40" t="s">
        <v>63</v>
      </c>
      <c r="D41" s="40">
        <v>5670</v>
      </c>
      <c r="E41" s="40" t="s">
        <v>110</v>
      </c>
      <c r="F41" s="25" t="s">
        <v>145</v>
      </c>
      <c r="G41" s="40" t="s">
        <v>61</v>
      </c>
      <c r="H41" s="42">
        <v>15000</v>
      </c>
      <c r="I41" s="42">
        <v>15000</v>
      </c>
      <c r="J41" s="43">
        <f t="shared" si="0"/>
        <v>15000</v>
      </c>
      <c r="K41" s="40"/>
      <c r="L41" s="40"/>
      <c r="M41" s="42">
        <f t="shared" si="1"/>
        <v>15000</v>
      </c>
      <c r="N41" s="25" t="s">
        <v>76</v>
      </c>
      <c r="O41" s="25"/>
      <c r="P41" s="32" t="s">
        <v>65</v>
      </c>
      <c r="Q41" s="25" t="s">
        <v>50</v>
      </c>
      <c r="R41" s="40" t="s">
        <v>110</v>
      </c>
    </row>
    <row r="42" spans="1:18" s="44" customFormat="1" ht="43.5" x14ac:dyDescent="0.2">
      <c r="A42" s="40" t="s">
        <v>20</v>
      </c>
      <c r="B42" s="40"/>
      <c r="C42" s="40" t="s">
        <v>63</v>
      </c>
      <c r="D42" s="40">
        <v>5670</v>
      </c>
      <c r="E42" s="40" t="s">
        <v>110</v>
      </c>
      <c r="F42" s="25" t="s">
        <v>53</v>
      </c>
      <c r="G42" s="40" t="s">
        <v>24</v>
      </c>
      <c r="H42" s="42">
        <v>23000</v>
      </c>
      <c r="I42" s="42">
        <v>23000</v>
      </c>
      <c r="J42" s="43">
        <f t="shared" si="0"/>
        <v>23000</v>
      </c>
      <c r="K42" s="40"/>
      <c r="L42" s="40"/>
      <c r="M42" s="42">
        <f t="shared" si="1"/>
        <v>23000</v>
      </c>
      <c r="N42" s="25" t="s">
        <v>76</v>
      </c>
      <c r="O42" s="25"/>
      <c r="P42" s="32" t="s">
        <v>65</v>
      </c>
      <c r="Q42" s="25" t="s">
        <v>115</v>
      </c>
      <c r="R42" s="40" t="s">
        <v>110</v>
      </c>
    </row>
    <row r="43" spans="1:18" s="44" customFormat="1" ht="21.75" x14ac:dyDescent="0.2">
      <c r="A43" s="40"/>
      <c r="B43" s="40"/>
      <c r="C43" s="40"/>
      <c r="D43" s="89"/>
      <c r="E43" s="89"/>
      <c r="F43" s="88" t="s">
        <v>242</v>
      </c>
      <c r="G43" s="89"/>
      <c r="H43" s="90"/>
      <c r="I43" s="90"/>
      <c r="J43" s="98">
        <f>SUM(J35:J42)</f>
        <v>113800</v>
      </c>
      <c r="K43" s="89"/>
      <c r="L43" s="89"/>
      <c r="M43" s="90">
        <f t="shared" si="1"/>
        <v>113800</v>
      </c>
      <c r="N43" s="88"/>
      <c r="O43" s="88"/>
      <c r="P43" s="107"/>
      <c r="Q43" s="88"/>
      <c r="R43" s="89"/>
    </row>
    <row r="44" spans="1:18" s="44" customFormat="1" ht="43.5" x14ac:dyDescent="0.2">
      <c r="A44" s="40" t="s">
        <v>20</v>
      </c>
      <c r="B44" s="40"/>
      <c r="C44" s="40" t="s">
        <v>63</v>
      </c>
      <c r="D44" s="40">
        <v>14278</v>
      </c>
      <c r="E44" s="40" t="s">
        <v>117</v>
      </c>
      <c r="F44" s="91" t="s">
        <v>229</v>
      </c>
      <c r="G44" s="92" t="s">
        <v>61</v>
      </c>
      <c r="H44" s="93">
        <v>8400</v>
      </c>
      <c r="I44" s="93">
        <v>8400</v>
      </c>
      <c r="J44" s="95">
        <f t="shared" si="0"/>
        <v>8400</v>
      </c>
      <c r="K44" s="40"/>
      <c r="L44" s="40"/>
      <c r="M44" s="42">
        <f t="shared" si="1"/>
        <v>8400</v>
      </c>
      <c r="N44" s="25"/>
      <c r="O44" s="25"/>
      <c r="P44" s="32"/>
      <c r="Q44" s="25"/>
      <c r="R44" s="40"/>
    </row>
    <row r="45" spans="1:18" s="44" customFormat="1" ht="21.75" x14ac:dyDescent="0.2">
      <c r="A45" s="40" t="s">
        <v>20</v>
      </c>
      <c r="B45" s="40"/>
      <c r="C45" s="40" t="s">
        <v>63</v>
      </c>
      <c r="D45" s="40">
        <v>14278</v>
      </c>
      <c r="E45" s="40" t="s">
        <v>117</v>
      </c>
      <c r="F45" s="91" t="s">
        <v>230</v>
      </c>
      <c r="G45" s="92" t="s">
        <v>48</v>
      </c>
      <c r="H45" s="93">
        <v>20000</v>
      </c>
      <c r="I45" s="93">
        <v>20000</v>
      </c>
      <c r="J45" s="95">
        <f t="shared" si="0"/>
        <v>20000</v>
      </c>
      <c r="K45" s="40"/>
      <c r="L45" s="40"/>
      <c r="M45" s="42">
        <f t="shared" si="1"/>
        <v>20000</v>
      </c>
      <c r="N45" s="25"/>
      <c r="O45" s="25"/>
      <c r="P45" s="32"/>
      <c r="Q45" s="25"/>
      <c r="R45" s="40"/>
    </row>
    <row r="46" spans="1:18" s="44" customFormat="1" ht="43.5" x14ac:dyDescent="0.2">
      <c r="A46" s="40" t="s">
        <v>20</v>
      </c>
      <c r="B46" s="40"/>
      <c r="C46" s="40" t="s">
        <v>63</v>
      </c>
      <c r="D46" s="40">
        <v>14278</v>
      </c>
      <c r="E46" s="40" t="s">
        <v>117</v>
      </c>
      <c r="F46" s="91" t="s">
        <v>231</v>
      </c>
      <c r="G46" s="92" t="s">
        <v>48</v>
      </c>
      <c r="H46" s="93">
        <v>12000</v>
      </c>
      <c r="I46" s="93">
        <v>12000</v>
      </c>
      <c r="J46" s="95">
        <f t="shared" si="0"/>
        <v>12000</v>
      </c>
      <c r="K46" s="40"/>
      <c r="L46" s="40"/>
      <c r="M46" s="42">
        <f t="shared" si="1"/>
        <v>12000</v>
      </c>
      <c r="N46" s="25"/>
      <c r="O46" s="25"/>
      <c r="P46" s="32"/>
      <c r="Q46" s="25"/>
      <c r="R46" s="40"/>
    </row>
    <row r="47" spans="1:18" s="44" customFormat="1" ht="43.5" x14ac:dyDescent="0.2">
      <c r="A47" s="40" t="s">
        <v>20</v>
      </c>
      <c r="B47" s="40"/>
      <c r="C47" s="40" t="s">
        <v>63</v>
      </c>
      <c r="D47" s="40">
        <v>14278</v>
      </c>
      <c r="E47" s="40" t="s">
        <v>117</v>
      </c>
      <c r="F47" s="25" t="s">
        <v>232</v>
      </c>
      <c r="G47" s="40" t="s">
        <v>24</v>
      </c>
      <c r="H47" s="42">
        <v>7900</v>
      </c>
      <c r="I47" s="42">
        <v>7900</v>
      </c>
      <c r="J47" s="43">
        <f t="shared" si="0"/>
        <v>7900</v>
      </c>
      <c r="K47" s="40"/>
      <c r="L47" s="40"/>
      <c r="M47" s="42">
        <f t="shared" si="1"/>
        <v>7900</v>
      </c>
      <c r="N47" s="25" t="s">
        <v>76</v>
      </c>
      <c r="O47" s="25"/>
      <c r="P47" s="32" t="s">
        <v>65</v>
      </c>
      <c r="Q47" s="25" t="s">
        <v>116</v>
      </c>
      <c r="R47" s="40" t="s">
        <v>117</v>
      </c>
    </row>
    <row r="48" spans="1:18" s="44" customFormat="1" ht="43.5" x14ac:dyDescent="0.2">
      <c r="A48" s="40" t="s">
        <v>20</v>
      </c>
      <c r="B48" s="40"/>
      <c r="C48" s="40" t="s">
        <v>63</v>
      </c>
      <c r="D48" s="40">
        <v>14278</v>
      </c>
      <c r="E48" s="40" t="s">
        <v>117</v>
      </c>
      <c r="F48" s="25" t="s">
        <v>233</v>
      </c>
      <c r="G48" s="40" t="s">
        <v>24</v>
      </c>
      <c r="H48" s="42">
        <v>12000</v>
      </c>
      <c r="I48" s="42">
        <v>12000</v>
      </c>
      <c r="J48" s="43">
        <f t="shared" si="0"/>
        <v>12000</v>
      </c>
      <c r="K48" s="40"/>
      <c r="L48" s="40"/>
      <c r="M48" s="42">
        <f t="shared" si="1"/>
        <v>12000</v>
      </c>
      <c r="N48" s="25" t="s">
        <v>76</v>
      </c>
      <c r="O48" s="25"/>
      <c r="P48" s="32" t="s">
        <v>65</v>
      </c>
      <c r="Q48" s="25" t="s">
        <v>50</v>
      </c>
      <c r="R48" s="40"/>
    </row>
    <row r="49" spans="1:18" s="44" customFormat="1" ht="43.5" x14ac:dyDescent="0.2">
      <c r="A49" s="40" t="s">
        <v>20</v>
      </c>
      <c r="B49" s="40"/>
      <c r="C49" s="40" t="s">
        <v>63</v>
      </c>
      <c r="D49" s="40">
        <v>14278</v>
      </c>
      <c r="E49" s="40" t="s">
        <v>117</v>
      </c>
      <c r="F49" s="85" t="s">
        <v>111</v>
      </c>
      <c r="G49" s="86" t="s">
        <v>24</v>
      </c>
      <c r="H49" s="87">
        <v>7500</v>
      </c>
      <c r="I49" s="87">
        <v>7500</v>
      </c>
      <c r="J49" s="103">
        <f t="shared" si="0"/>
        <v>7500</v>
      </c>
      <c r="K49" s="40"/>
      <c r="L49" s="40"/>
      <c r="M49" s="42">
        <f t="shared" si="1"/>
        <v>7500</v>
      </c>
      <c r="N49" s="25" t="s">
        <v>76</v>
      </c>
      <c r="O49" s="25"/>
      <c r="P49" s="32" t="s">
        <v>65</v>
      </c>
      <c r="Q49" s="25" t="s">
        <v>118</v>
      </c>
      <c r="R49" s="40"/>
    </row>
    <row r="50" spans="1:18" s="44" customFormat="1" ht="43.5" x14ac:dyDescent="0.2">
      <c r="A50" s="40" t="s">
        <v>20</v>
      </c>
      <c r="B50" s="40"/>
      <c r="C50" s="40" t="s">
        <v>63</v>
      </c>
      <c r="D50" s="40">
        <v>14278</v>
      </c>
      <c r="E50" s="40" t="s">
        <v>117</v>
      </c>
      <c r="F50" s="85" t="s">
        <v>147</v>
      </c>
      <c r="G50" s="86" t="s">
        <v>48</v>
      </c>
      <c r="H50" s="87">
        <v>7900</v>
      </c>
      <c r="I50" s="87">
        <v>7900</v>
      </c>
      <c r="J50" s="103">
        <f t="shared" si="0"/>
        <v>7900</v>
      </c>
      <c r="K50" s="40"/>
      <c r="L50" s="40"/>
      <c r="M50" s="42">
        <f t="shared" si="1"/>
        <v>7900</v>
      </c>
      <c r="N50" s="25" t="s">
        <v>76</v>
      </c>
      <c r="O50" s="25"/>
      <c r="P50" s="32" t="s">
        <v>65</v>
      </c>
      <c r="Q50" s="25" t="s">
        <v>119</v>
      </c>
      <c r="R50" s="40"/>
    </row>
    <row r="51" spans="1:18" s="44" customFormat="1" ht="21.75" x14ac:dyDescent="0.2">
      <c r="A51" s="40"/>
      <c r="B51" s="40"/>
      <c r="C51" s="89"/>
      <c r="D51" s="89"/>
      <c r="E51" s="89"/>
      <c r="F51" s="88" t="s">
        <v>243</v>
      </c>
      <c r="G51" s="89"/>
      <c r="H51" s="90"/>
      <c r="I51" s="90"/>
      <c r="J51" s="98">
        <f>SUM(J44:J50)</f>
        <v>75700</v>
      </c>
      <c r="K51" s="89"/>
      <c r="L51" s="89"/>
      <c r="M51" s="90">
        <v>75700</v>
      </c>
      <c r="N51" s="88"/>
      <c r="O51" s="88"/>
      <c r="P51" s="107"/>
      <c r="Q51" s="88"/>
      <c r="R51" s="89"/>
    </row>
    <row r="52" spans="1:18" s="44" customFormat="1" ht="43.5" x14ac:dyDescent="0.2">
      <c r="A52" s="40" t="s">
        <v>20</v>
      </c>
      <c r="B52" s="40"/>
      <c r="C52" s="40" t="s">
        <v>63</v>
      </c>
      <c r="D52" s="40">
        <v>5673</v>
      </c>
      <c r="E52" s="40" t="s">
        <v>188</v>
      </c>
      <c r="F52" s="25" t="s">
        <v>189</v>
      </c>
      <c r="G52" s="94" t="s">
        <v>24</v>
      </c>
      <c r="H52" s="42">
        <v>70000</v>
      </c>
      <c r="I52" s="42">
        <v>70000</v>
      </c>
      <c r="J52" s="43">
        <f t="shared" si="0"/>
        <v>70000</v>
      </c>
      <c r="K52" s="42"/>
      <c r="L52" s="42"/>
      <c r="M52" s="42">
        <f t="shared" si="1"/>
        <v>70000</v>
      </c>
      <c r="N52" s="25" t="s">
        <v>76</v>
      </c>
      <c r="O52" s="25"/>
      <c r="P52" s="32" t="s">
        <v>65</v>
      </c>
      <c r="Q52" s="25" t="s">
        <v>120</v>
      </c>
      <c r="R52" s="40"/>
    </row>
    <row r="53" spans="1:18" s="44" customFormat="1" ht="43.5" x14ac:dyDescent="0.2">
      <c r="A53" s="40" t="s">
        <v>20</v>
      </c>
      <c r="B53" s="40"/>
      <c r="C53" s="40" t="s">
        <v>63</v>
      </c>
      <c r="D53" s="40">
        <v>5673</v>
      </c>
      <c r="E53" s="40" t="s">
        <v>188</v>
      </c>
      <c r="F53" s="25" t="s">
        <v>234</v>
      </c>
      <c r="G53" s="40" t="s">
        <v>48</v>
      </c>
      <c r="H53" s="93">
        <v>12000</v>
      </c>
      <c r="I53" s="93">
        <v>12000</v>
      </c>
      <c r="J53" s="95">
        <f t="shared" si="0"/>
        <v>12000</v>
      </c>
      <c r="K53" s="42"/>
      <c r="L53" s="42"/>
      <c r="M53" s="42">
        <f t="shared" si="1"/>
        <v>12000</v>
      </c>
      <c r="N53" s="25" t="s">
        <v>76</v>
      </c>
      <c r="O53" s="25"/>
      <c r="P53" s="32" t="s">
        <v>65</v>
      </c>
      <c r="Q53" s="25" t="s">
        <v>121</v>
      </c>
      <c r="R53" s="40"/>
    </row>
    <row r="54" spans="1:18" s="44" customFormat="1" ht="21.75" x14ac:dyDescent="0.2">
      <c r="A54" s="40"/>
      <c r="B54" s="100"/>
      <c r="C54" s="100"/>
      <c r="D54" s="100"/>
      <c r="E54" s="100"/>
      <c r="F54" s="99" t="s">
        <v>244</v>
      </c>
      <c r="G54" s="100"/>
      <c r="H54" s="101"/>
      <c r="I54" s="101">
        <f>SUM(I52:I53)</f>
        <v>82000</v>
      </c>
      <c r="J54" s="102">
        <f>SUM(J52:J53)</f>
        <v>82000</v>
      </c>
      <c r="K54" s="101"/>
      <c r="L54" s="101"/>
      <c r="M54" s="101">
        <v>82000</v>
      </c>
      <c r="N54" s="99"/>
      <c r="O54" s="99"/>
      <c r="P54" s="108"/>
      <c r="Q54" s="99"/>
      <c r="R54" s="100"/>
    </row>
    <row r="55" spans="1:18" s="44" customFormat="1" ht="65.25" x14ac:dyDescent="0.2">
      <c r="A55" s="40" t="s">
        <v>20</v>
      </c>
      <c r="B55" s="40"/>
      <c r="C55" s="40" t="s">
        <v>63</v>
      </c>
      <c r="D55" s="40">
        <v>5669</v>
      </c>
      <c r="E55" s="40" t="s">
        <v>190</v>
      </c>
      <c r="F55" s="91" t="s">
        <v>235</v>
      </c>
      <c r="G55" s="92" t="s">
        <v>61</v>
      </c>
      <c r="H55" s="93">
        <v>20300</v>
      </c>
      <c r="I55" s="93">
        <v>20300</v>
      </c>
      <c r="J55" s="95">
        <f t="shared" si="0"/>
        <v>20300</v>
      </c>
      <c r="K55" s="42"/>
      <c r="L55" s="42"/>
      <c r="M55" s="42">
        <f t="shared" si="1"/>
        <v>20300</v>
      </c>
      <c r="N55" s="25" t="s">
        <v>76</v>
      </c>
      <c r="O55" s="25"/>
      <c r="P55" s="32" t="s">
        <v>65</v>
      </c>
      <c r="Q55" s="25" t="s">
        <v>122</v>
      </c>
      <c r="R55" s="40" t="s">
        <v>123</v>
      </c>
    </row>
    <row r="56" spans="1:18" s="44" customFormat="1" ht="65.25" x14ac:dyDescent="0.2">
      <c r="A56" s="40" t="s">
        <v>20</v>
      </c>
      <c r="B56" s="40"/>
      <c r="C56" s="40" t="s">
        <v>63</v>
      </c>
      <c r="D56" s="40">
        <v>5669</v>
      </c>
      <c r="E56" s="40" t="s">
        <v>190</v>
      </c>
      <c r="F56" s="91" t="s">
        <v>111</v>
      </c>
      <c r="G56" s="92" t="s">
        <v>48</v>
      </c>
      <c r="H56" s="93">
        <v>7500</v>
      </c>
      <c r="I56" s="93">
        <v>7500</v>
      </c>
      <c r="J56" s="95">
        <f t="shared" si="0"/>
        <v>7500</v>
      </c>
      <c r="K56" s="42"/>
      <c r="L56" s="42"/>
      <c r="M56" s="42">
        <f t="shared" si="1"/>
        <v>7500</v>
      </c>
      <c r="N56" s="25" t="s">
        <v>76</v>
      </c>
      <c r="O56" s="25"/>
      <c r="P56" s="32" t="s">
        <v>65</v>
      </c>
      <c r="Q56" s="25" t="s">
        <v>122</v>
      </c>
      <c r="R56" s="40" t="s">
        <v>124</v>
      </c>
    </row>
    <row r="57" spans="1:18" s="44" customFormat="1" ht="43.5" x14ac:dyDescent="0.2">
      <c r="A57" s="40" t="s">
        <v>20</v>
      </c>
      <c r="B57" s="40"/>
      <c r="C57" s="40" t="s">
        <v>63</v>
      </c>
      <c r="D57" s="40">
        <v>5669</v>
      </c>
      <c r="E57" s="40" t="s">
        <v>190</v>
      </c>
      <c r="F57" s="25" t="s">
        <v>163</v>
      </c>
      <c r="G57" s="40" t="s">
        <v>24</v>
      </c>
      <c r="H57" s="42">
        <v>23000</v>
      </c>
      <c r="I57" s="42">
        <v>23000</v>
      </c>
      <c r="J57" s="43">
        <f t="shared" si="0"/>
        <v>23000</v>
      </c>
      <c r="K57" s="42"/>
      <c r="L57" s="42"/>
      <c r="M57" s="42">
        <f t="shared" si="1"/>
        <v>23000</v>
      </c>
      <c r="N57" s="25" t="s">
        <v>76</v>
      </c>
      <c r="O57" s="25"/>
      <c r="P57" s="32" t="s">
        <v>65</v>
      </c>
      <c r="Q57" s="25" t="s">
        <v>50</v>
      </c>
      <c r="R57" s="40" t="s">
        <v>125</v>
      </c>
    </row>
    <row r="58" spans="1:18" s="44" customFormat="1" ht="43.5" x14ac:dyDescent="0.2">
      <c r="A58" s="40" t="s">
        <v>20</v>
      </c>
      <c r="B58" s="40"/>
      <c r="C58" s="40" t="s">
        <v>63</v>
      </c>
      <c r="D58" s="40">
        <v>5669</v>
      </c>
      <c r="E58" s="40" t="s">
        <v>190</v>
      </c>
      <c r="F58" s="25" t="s">
        <v>126</v>
      </c>
      <c r="G58" s="40" t="s">
        <v>24</v>
      </c>
      <c r="H58" s="42">
        <v>12000</v>
      </c>
      <c r="I58" s="42">
        <v>12000</v>
      </c>
      <c r="J58" s="43">
        <f t="shared" si="0"/>
        <v>12000</v>
      </c>
      <c r="K58" s="42"/>
      <c r="L58" s="42"/>
      <c r="M58" s="42">
        <f t="shared" si="1"/>
        <v>12000</v>
      </c>
      <c r="N58" s="25" t="s">
        <v>76</v>
      </c>
      <c r="O58" s="25"/>
      <c r="P58" s="25"/>
      <c r="Q58" s="25"/>
      <c r="R58" s="40" t="s">
        <v>127</v>
      </c>
    </row>
    <row r="59" spans="1:18" s="44" customFormat="1" ht="43.5" x14ac:dyDescent="0.2">
      <c r="A59" s="40" t="s">
        <v>20</v>
      </c>
      <c r="B59" s="40"/>
      <c r="C59" s="40" t="s">
        <v>63</v>
      </c>
      <c r="D59" s="40">
        <v>5669</v>
      </c>
      <c r="E59" s="40" t="s">
        <v>190</v>
      </c>
      <c r="F59" s="25" t="s">
        <v>47</v>
      </c>
      <c r="G59" s="40" t="s">
        <v>24</v>
      </c>
      <c r="H59" s="42">
        <v>35000</v>
      </c>
      <c r="I59" s="42">
        <v>35000</v>
      </c>
      <c r="J59" s="43">
        <f t="shared" si="0"/>
        <v>35000</v>
      </c>
      <c r="K59" s="42"/>
      <c r="L59" s="42"/>
      <c r="M59" s="42">
        <f t="shared" si="1"/>
        <v>35000</v>
      </c>
      <c r="N59" s="25" t="s">
        <v>76</v>
      </c>
      <c r="O59" s="25" t="s">
        <v>128</v>
      </c>
      <c r="P59" s="25"/>
      <c r="Q59" s="25" t="s">
        <v>129</v>
      </c>
      <c r="R59" s="40" t="s">
        <v>123</v>
      </c>
    </row>
    <row r="60" spans="1:18" s="44" customFormat="1" ht="43.5" x14ac:dyDescent="0.2">
      <c r="A60" s="40" t="s">
        <v>20</v>
      </c>
      <c r="B60" s="40"/>
      <c r="C60" s="40" t="s">
        <v>63</v>
      </c>
      <c r="D60" s="40">
        <v>5669</v>
      </c>
      <c r="E60" s="40" t="s">
        <v>190</v>
      </c>
      <c r="F60" s="25" t="s">
        <v>130</v>
      </c>
      <c r="G60" s="40" t="s">
        <v>48</v>
      </c>
      <c r="H60" s="96">
        <v>12000</v>
      </c>
      <c r="I60" s="96">
        <v>12000</v>
      </c>
      <c r="J60" s="97">
        <f t="shared" si="0"/>
        <v>12000</v>
      </c>
      <c r="K60" s="42"/>
      <c r="L60" s="42"/>
      <c r="M60" s="42">
        <f t="shared" si="1"/>
        <v>12000</v>
      </c>
      <c r="N60" s="25" t="s">
        <v>76</v>
      </c>
      <c r="O60" s="25"/>
      <c r="P60" s="25"/>
      <c r="Q60" s="25" t="s">
        <v>131</v>
      </c>
      <c r="R60" s="40"/>
    </row>
    <row r="61" spans="1:18" s="44" customFormat="1" ht="87" x14ac:dyDescent="0.2">
      <c r="A61" s="40" t="s">
        <v>20</v>
      </c>
      <c r="B61" s="40"/>
      <c r="C61" s="40" t="s">
        <v>63</v>
      </c>
      <c r="D61" s="40">
        <v>5669</v>
      </c>
      <c r="E61" s="40" t="s">
        <v>190</v>
      </c>
      <c r="F61" s="25" t="s">
        <v>218</v>
      </c>
      <c r="G61" s="40" t="s">
        <v>61</v>
      </c>
      <c r="H61" s="42">
        <v>7500</v>
      </c>
      <c r="I61" s="42">
        <v>7500</v>
      </c>
      <c r="J61" s="43">
        <f t="shared" si="0"/>
        <v>7500</v>
      </c>
      <c r="K61" s="42"/>
      <c r="L61" s="42"/>
      <c r="M61" s="42">
        <f t="shared" si="1"/>
        <v>7500</v>
      </c>
      <c r="N61" s="25" t="s">
        <v>76</v>
      </c>
      <c r="O61" s="25"/>
      <c r="P61" s="25"/>
      <c r="Q61" s="25" t="s">
        <v>132</v>
      </c>
      <c r="R61" s="40"/>
    </row>
    <row r="62" spans="1:18" s="44" customFormat="1" ht="21.75" x14ac:dyDescent="0.2">
      <c r="A62" s="100"/>
      <c r="B62" s="100"/>
      <c r="C62" s="100"/>
      <c r="D62" s="100"/>
      <c r="E62" s="100"/>
      <c r="F62" s="99" t="s">
        <v>245</v>
      </c>
      <c r="G62" s="100"/>
      <c r="H62" s="101"/>
      <c r="I62" s="101">
        <f>SUM(I55:I61)</f>
        <v>117300</v>
      </c>
      <c r="J62" s="102">
        <v>117300</v>
      </c>
      <c r="K62" s="101"/>
      <c r="L62" s="101"/>
      <c r="M62" s="101">
        <v>117300</v>
      </c>
      <c r="N62" s="99"/>
      <c r="O62" s="99"/>
      <c r="P62" s="99"/>
      <c r="Q62" s="99"/>
      <c r="R62" s="100"/>
    </row>
    <row r="63" spans="1:18" s="44" customFormat="1" ht="43.5" x14ac:dyDescent="0.2">
      <c r="A63" s="40" t="s">
        <v>20</v>
      </c>
      <c r="B63" s="40"/>
      <c r="C63" s="40" t="s">
        <v>63</v>
      </c>
      <c r="D63" s="40">
        <v>5669</v>
      </c>
      <c r="E63" s="40" t="s">
        <v>191</v>
      </c>
      <c r="F63" s="91" t="s">
        <v>189</v>
      </c>
      <c r="G63" s="92" t="s">
        <v>24</v>
      </c>
      <c r="H63" s="93">
        <v>70000</v>
      </c>
      <c r="I63" s="93">
        <v>70000</v>
      </c>
      <c r="J63" s="95">
        <f t="shared" si="0"/>
        <v>70000</v>
      </c>
      <c r="K63" s="42"/>
      <c r="L63" s="42"/>
      <c r="M63" s="42">
        <f t="shared" si="1"/>
        <v>70000</v>
      </c>
      <c r="N63" s="25" t="s">
        <v>76</v>
      </c>
      <c r="O63" s="25"/>
      <c r="P63" s="32" t="s">
        <v>65</v>
      </c>
      <c r="Q63" s="25" t="s">
        <v>133</v>
      </c>
      <c r="R63" s="40" t="s">
        <v>88</v>
      </c>
    </row>
    <row r="64" spans="1:18" s="44" customFormat="1" ht="43.5" x14ac:dyDescent="0.2">
      <c r="A64" s="40" t="s">
        <v>20</v>
      </c>
      <c r="B64" s="40"/>
      <c r="C64" s="40" t="s">
        <v>63</v>
      </c>
      <c r="D64" s="40">
        <v>5669</v>
      </c>
      <c r="E64" s="40" t="s">
        <v>191</v>
      </c>
      <c r="F64" s="25" t="s">
        <v>192</v>
      </c>
      <c r="G64" s="40" t="s">
        <v>48</v>
      </c>
      <c r="H64" s="42">
        <v>9100</v>
      </c>
      <c r="I64" s="42">
        <v>9100</v>
      </c>
      <c r="J64" s="43">
        <f t="shared" si="0"/>
        <v>9100</v>
      </c>
      <c r="K64" s="42"/>
      <c r="L64" s="42"/>
      <c r="M64" s="42">
        <f t="shared" si="1"/>
        <v>9100</v>
      </c>
      <c r="N64" s="25" t="s">
        <v>76</v>
      </c>
      <c r="O64" s="25"/>
      <c r="P64" s="32" t="s">
        <v>65</v>
      </c>
      <c r="Q64" s="25" t="s">
        <v>52</v>
      </c>
      <c r="R64" s="40" t="s">
        <v>88</v>
      </c>
    </row>
    <row r="65" spans="1:18" s="44" customFormat="1" ht="43.5" x14ac:dyDescent="0.2">
      <c r="A65" s="40" t="s">
        <v>20</v>
      </c>
      <c r="B65" s="40"/>
      <c r="C65" s="40" t="s">
        <v>63</v>
      </c>
      <c r="D65" s="40">
        <v>5669</v>
      </c>
      <c r="E65" s="40" t="s">
        <v>191</v>
      </c>
      <c r="F65" s="25" t="s">
        <v>58</v>
      </c>
      <c r="G65" s="40" t="s">
        <v>24</v>
      </c>
      <c r="H65" s="42">
        <v>5000</v>
      </c>
      <c r="I65" s="42">
        <v>5000</v>
      </c>
      <c r="J65" s="43">
        <f t="shared" si="0"/>
        <v>5000</v>
      </c>
      <c r="K65" s="42"/>
      <c r="L65" s="42"/>
      <c r="M65" s="42">
        <f t="shared" si="1"/>
        <v>5000</v>
      </c>
      <c r="N65" s="25" t="s">
        <v>76</v>
      </c>
      <c r="O65" s="25"/>
      <c r="P65" s="32" t="s">
        <v>65</v>
      </c>
      <c r="Q65" s="25" t="s">
        <v>134</v>
      </c>
      <c r="R65" s="40" t="s">
        <v>88</v>
      </c>
    </row>
    <row r="66" spans="1:18" s="44" customFormat="1" ht="43.5" x14ac:dyDescent="0.2">
      <c r="A66" s="40" t="s">
        <v>20</v>
      </c>
      <c r="B66" s="40"/>
      <c r="C66" s="40" t="s">
        <v>63</v>
      </c>
      <c r="D66" s="40">
        <v>5669</v>
      </c>
      <c r="E66" s="40" t="s">
        <v>191</v>
      </c>
      <c r="F66" s="25" t="s">
        <v>111</v>
      </c>
      <c r="G66" s="40" t="s">
        <v>61</v>
      </c>
      <c r="H66" s="93">
        <v>7500</v>
      </c>
      <c r="I66" s="93">
        <v>7500</v>
      </c>
      <c r="J66" s="95">
        <f t="shared" si="0"/>
        <v>7500</v>
      </c>
      <c r="K66" s="42"/>
      <c r="L66" s="42"/>
      <c r="M66" s="42">
        <f t="shared" si="1"/>
        <v>7500</v>
      </c>
      <c r="N66" s="25" t="s">
        <v>76</v>
      </c>
      <c r="O66" s="25"/>
      <c r="P66" s="32" t="s">
        <v>65</v>
      </c>
      <c r="Q66" s="25" t="s">
        <v>135</v>
      </c>
      <c r="R66" s="40" t="s">
        <v>136</v>
      </c>
    </row>
    <row r="67" spans="1:18" s="44" customFormat="1" ht="43.5" x14ac:dyDescent="0.2">
      <c r="A67" s="40" t="s">
        <v>20</v>
      </c>
      <c r="B67" s="40"/>
      <c r="C67" s="40" t="s">
        <v>63</v>
      </c>
      <c r="D67" s="40">
        <v>5669</v>
      </c>
      <c r="E67" s="40" t="s">
        <v>191</v>
      </c>
      <c r="F67" s="91" t="s">
        <v>236</v>
      </c>
      <c r="G67" s="92" t="s">
        <v>24</v>
      </c>
      <c r="H67" s="93">
        <v>7000</v>
      </c>
      <c r="I67" s="93">
        <v>7000</v>
      </c>
      <c r="J67" s="95">
        <f t="shared" si="0"/>
        <v>7000</v>
      </c>
      <c r="K67" s="42"/>
      <c r="L67" s="42"/>
      <c r="M67" s="42">
        <f t="shared" si="1"/>
        <v>7000</v>
      </c>
      <c r="N67" s="25" t="s">
        <v>76</v>
      </c>
      <c r="O67" s="25"/>
      <c r="P67" s="32" t="s">
        <v>65</v>
      </c>
      <c r="Q67" s="25" t="s">
        <v>137</v>
      </c>
      <c r="R67" s="40" t="s">
        <v>138</v>
      </c>
    </row>
    <row r="68" spans="1:18" s="44" customFormat="1" ht="43.5" x14ac:dyDescent="0.2">
      <c r="A68" s="40" t="s">
        <v>20</v>
      </c>
      <c r="B68" s="40"/>
      <c r="C68" s="40" t="s">
        <v>63</v>
      </c>
      <c r="D68" s="40">
        <v>5669</v>
      </c>
      <c r="E68" s="40" t="s">
        <v>191</v>
      </c>
      <c r="F68" s="25" t="s">
        <v>193</v>
      </c>
      <c r="G68" s="40" t="s">
        <v>139</v>
      </c>
      <c r="H68" s="93">
        <v>12000</v>
      </c>
      <c r="I68" s="93">
        <v>12000</v>
      </c>
      <c r="J68" s="95">
        <f t="shared" si="0"/>
        <v>12000</v>
      </c>
      <c r="K68" s="42"/>
      <c r="L68" s="42"/>
      <c r="M68" s="42">
        <f t="shared" si="1"/>
        <v>12000</v>
      </c>
      <c r="N68" s="25" t="s">
        <v>76</v>
      </c>
      <c r="O68" s="25"/>
      <c r="P68" s="32" t="s">
        <v>65</v>
      </c>
      <c r="Q68" s="25" t="s">
        <v>140</v>
      </c>
      <c r="R68" s="40" t="s">
        <v>88</v>
      </c>
    </row>
    <row r="69" spans="1:18" s="44" customFormat="1" ht="43.5" x14ac:dyDescent="0.2">
      <c r="A69" s="40" t="s">
        <v>20</v>
      </c>
      <c r="B69" s="40"/>
      <c r="C69" s="40" t="s">
        <v>63</v>
      </c>
      <c r="D69" s="40">
        <v>5669</v>
      </c>
      <c r="E69" s="40" t="s">
        <v>239</v>
      </c>
      <c r="F69" s="25" t="s">
        <v>163</v>
      </c>
      <c r="G69" s="40" t="s">
        <v>24</v>
      </c>
      <c r="H69" s="42">
        <v>23000</v>
      </c>
      <c r="I69" s="42">
        <v>23000</v>
      </c>
      <c r="J69" s="43">
        <f t="shared" si="0"/>
        <v>23000</v>
      </c>
      <c r="K69" s="42"/>
      <c r="L69" s="42"/>
      <c r="M69" s="42">
        <f t="shared" si="1"/>
        <v>23000</v>
      </c>
      <c r="N69" s="25" t="s">
        <v>76</v>
      </c>
      <c r="O69" s="25"/>
      <c r="P69" s="25"/>
      <c r="Q69" s="25" t="s">
        <v>141</v>
      </c>
      <c r="R69" s="40" t="s">
        <v>136</v>
      </c>
    </row>
    <row r="70" spans="1:18" s="44" customFormat="1" ht="21.75" x14ac:dyDescent="0.2">
      <c r="A70" s="89"/>
      <c r="B70" s="89"/>
      <c r="C70" s="89"/>
      <c r="D70" s="89"/>
      <c r="E70" s="89"/>
      <c r="F70" s="88" t="s">
        <v>247</v>
      </c>
      <c r="G70" s="89"/>
      <c r="H70" s="90"/>
      <c r="I70" s="90">
        <f>SUM(I63:I69)</f>
        <v>133600</v>
      </c>
      <c r="J70" s="98">
        <f>SUM(J63:J69)</f>
        <v>133600</v>
      </c>
      <c r="K70" s="90"/>
      <c r="L70" s="90"/>
      <c r="M70" s="90">
        <f t="shared" si="1"/>
        <v>133600</v>
      </c>
      <c r="N70" s="88"/>
      <c r="O70" s="88"/>
      <c r="P70" s="88"/>
      <c r="Q70" s="88"/>
      <c r="R70" s="89"/>
    </row>
    <row r="71" spans="1:18" s="44" customFormat="1" ht="43.5" x14ac:dyDescent="0.2">
      <c r="A71" s="40" t="s">
        <v>20</v>
      </c>
      <c r="B71" s="40"/>
      <c r="C71" s="40" t="s">
        <v>63</v>
      </c>
      <c r="D71" s="40">
        <v>5669</v>
      </c>
      <c r="E71" s="40" t="s">
        <v>195</v>
      </c>
      <c r="F71" s="25" t="s">
        <v>194</v>
      </c>
      <c r="G71" s="40" t="s">
        <v>24</v>
      </c>
      <c r="H71" s="42">
        <v>35000</v>
      </c>
      <c r="I71" s="42">
        <v>35000</v>
      </c>
      <c r="J71" s="43">
        <f t="shared" si="0"/>
        <v>35000</v>
      </c>
      <c r="K71" s="42"/>
      <c r="L71" s="42"/>
      <c r="M71" s="42">
        <f t="shared" si="1"/>
        <v>35000</v>
      </c>
      <c r="N71" s="25" t="s">
        <v>76</v>
      </c>
      <c r="O71" s="25"/>
      <c r="P71" s="32" t="s">
        <v>65</v>
      </c>
      <c r="Q71" s="25" t="s">
        <v>141</v>
      </c>
      <c r="R71" s="40" t="s">
        <v>142</v>
      </c>
    </row>
    <row r="72" spans="1:18" s="44" customFormat="1" ht="21.75" x14ac:dyDescent="0.2">
      <c r="A72" s="40"/>
      <c r="B72" s="40"/>
      <c r="C72" s="40"/>
      <c r="D72" s="40">
        <v>5669</v>
      </c>
      <c r="E72" s="40" t="s">
        <v>252</v>
      </c>
      <c r="F72" s="25" t="s">
        <v>251</v>
      </c>
      <c r="G72" s="40" t="s">
        <v>24</v>
      </c>
      <c r="H72" s="42">
        <v>9500</v>
      </c>
      <c r="I72" s="42">
        <v>9500</v>
      </c>
      <c r="J72" s="43">
        <v>9500</v>
      </c>
      <c r="K72" s="42"/>
      <c r="L72" s="42"/>
      <c r="M72" s="42">
        <v>9500</v>
      </c>
      <c r="N72" s="25"/>
      <c r="O72" s="25"/>
      <c r="P72" s="32"/>
      <c r="Q72" s="25"/>
      <c r="R72" s="40"/>
    </row>
    <row r="73" spans="1:18" s="44" customFormat="1" ht="43.5" x14ac:dyDescent="0.2">
      <c r="A73" s="40" t="s">
        <v>20</v>
      </c>
      <c r="B73" s="40"/>
      <c r="C73" s="40" t="s">
        <v>63</v>
      </c>
      <c r="D73" s="40">
        <v>5669</v>
      </c>
      <c r="E73" s="40" t="s">
        <v>195</v>
      </c>
      <c r="F73" s="25" t="s">
        <v>143</v>
      </c>
      <c r="G73" s="40" t="s">
        <v>24</v>
      </c>
      <c r="H73" s="42">
        <v>18000</v>
      </c>
      <c r="I73" s="42">
        <v>18000</v>
      </c>
      <c r="J73" s="43">
        <f t="shared" si="0"/>
        <v>18000</v>
      </c>
      <c r="K73" s="42"/>
      <c r="L73" s="42"/>
      <c r="M73" s="42">
        <f t="shared" si="1"/>
        <v>18000</v>
      </c>
      <c r="N73" s="25" t="s">
        <v>76</v>
      </c>
      <c r="O73" s="25"/>
      <c r="P73" s="32" t="s">
        <v>65</v>
      </c>
      <c r="Q73" s="25" t="s">
        <v>141</v>
      </c>
      <c r="R73" s="40" t="s">
        <v>136</v>
      </c>
    </row>
    <row r="74" spans="1:18" s="44" customFormat="1" ht="43.5" x14ac:dyDescent="0.2">
      <c r="A74" s="40" t="s">
        <v>20</v>
      </c>
      <c r="B74" s="40"/>
      <c r="C74" s="40" t="s">
        <v>63</v>
      </c>
      <c r="D74" s="40">
        <v>5669</v>
      </c>
      <c r="E74" s="40" t="s">
        <v>195</v>
      </c>
      <c r="F74" s="25" t="s">
        <v>144</v>
      </c>
      <c r="G74" s="40" t="s">
        <v>48</v>
      </c>
      <c r="H74" s="42">
        <v>12000</v>
      </c>
      <c r="I74" s="42">
        <v>12000</v>
      </c>
      <c r="J74" s="43">
        <f t="shared" si="0"/>
        <v>12000</v>
      </c>
      <c r="K74" s="42"/>
      <c r="L74" s="42"/>
      <c r="M74" s="42">
        <f t="shared" si="1"/>
        <v>12000</v>
      </c>
      <c r="N74" s="25" t="s">
        <v>76</v>
      </c>
      <c r="O74" s="25"/>
      <c r="P74" s="32" t="s">
        <v>65</v>
      </c>
      <c r="Q74" s="25" t="s">
        <v>141</v>
      </c>
      <c r="R74" s="40" t="s">
        <v>123</v>
      </c>
    </row>
    <row r="75" spans="1:18" s="44" customFormat="1" ht="43.5" x14ac:dyDescent="0.2">
      <c r="A75" s="40" t="s">
        <v>20</v>
      </c>
      <c r="B75" s="40"/>
      <c r="C75" s="40" t="s">
        <v>63</v>
      </c>
      <c r="D75" s="40">
        <v>5669</v>
      </c>
      <c r="E75" s="40" t="s">
        <v>195</v>
      </c>
      <c r="F75" s="25" t="s">
        <v>145</v>
      </c>
      <c r="G75" s="40" t="s">
        <v>49</v>
      </c>
      <c r="H75" s="42">
        <v>15000</v>
      </c>
      <c r="I75" s="42">
        <v>15000</v>
      </c>
      <c r="J75" s="43">
        <f t="shared" si="0"/>
        <v>15000</v>
      </c>
      <c r="K75" s="42"/>
      <c r="L75" s="42"/>
      <c r="M75" s="42">
        <f t="shared" si="1"/>
        <v>15000</v>
      </c>
      <c r="N75" s="25" t="s">
        <v>76</v>
      </c>
      <c r="O75" s="25"/>
      <c r="P75" s="32" t="s">
        <v>65</v>
      </c>
      <c r="Q75" s="25" t="s">
        <v>146</v>
      </c>
      <c r="R75" s="40" t="s">
        <v>90</v>
      </c>
    </row>
    <row r="76" spans="1:18" s="44" customFormat="1" ht="43.5" x14ac:dyDescent="0.2">
      <c r="A76" s="40" t="s">
        <v>20</v>
      </c>
      <c r="B76" s="40"/>
      <c r="C76" s="40" t="s">
        <v>63</v>
      </c>
      <c r="D76" s="40">
        <v>5669</v>
      </c>
      <c r="E76" s="40" t="s">
        <v>195</v>
      </c>
      <c r="F76" s="25" t="s">
        <v>147</v>
      </c>
      <c r="G76" s="40" t="s">
        <v>49</v>
      </c>
      <c r="H76" s="42">
        <v>7900</v>
      </c>
      <c r="I76" s="42">
        <v>7900</v>
      </c>
      <c r="J76" s="43">
        <f t="shared" si="0"/>
        <v>7900</v>
      </c>
      <c r="K76" s="42"/>
      <c r="L76" s="42"/>
      <c r="M76" s="42">
        <f t="shared" si="1"/>
        <v>7900</v>
      </c>
      <c r="N76" s="25" t="s">
        <v>76</v>
      </c>
      <c r="O76" s="25"/>
      <c r="P76" s="32" t="s">
        <v>65</v>
      </c>
      <c r="Q76" s="25" t="s">
        <v>148</v>
      </c>
      <c r="R76" s="40" t="s">
        <v>90</v>
      </c>
    </row>
    <row r="77" spans="1:18" s="44" customFormat="1" ht="21.75" x14ac:dyDescent="0.2">
      <c r="A77" s="89"/>
      <c r="B77" s="89"/>
      <c r="C77" s="89"/>
      <c r="D77" s="89"/>
      <c r="E77" s="89"/>
      <c r="F77" s="88" t="s">
        <v>246</v>
      </c>
      <c r="G77" s="89"/>
      <c r="H77" s="90"/>
      <c r="I77" s="90">
        <f>SUM(I71:I76)</f>
        <v>97400</v>
      </c>
      <c r="J77" s="98">
        <f>SUM(J71:J76)</f>
        <v>97400</v>
      </c>
      <c r="K77" s="90"/>
      <c r="L77" s="90"/>
      <c r="M77" s="90">
        <f t="shared" si="1"/>
        <v>97400</v>
      </c>
      <c r="N77" s="88"/>
      <c r="O77" s="88"/>
      <c r="P77" s="107"/>
      <c r="Q77" s="88"/>
      <c r="R77" s="89"/>
    </row>
    <row r="78" spans="1:18" s="44" customFormat="1" ht="43.5" x14ac:dyDescent="0.2">
      <c r="A78" s="40" t="s">
        <v>20</v>
      </c>
      <c r="B78" s="40"/>
      <c r="C78" s="40" t="s">
        <v>63</v>
      </c>
      <c r="D78" s="40">
        <v>5678</v>
      </c>
      <c r="E78" s="40" t="s">
        <v>59</v>
      </c>
      <c r="F78" s="25" t="s">
        <v>111</v>
      </c>
      <c r="G78" s="40" t="s">
        <v>48</v>
      </c>
      <c r="H78" s="93">
        <v>7500</v>
      </c>
      <c r="I78" s="93">
        <v>7500</v>
      </c>
      <c r="J78" s="95">
        <f t="shared" ref="J78:J89" si="2">SUM(I78)</f>
        <v>7500</v>
      </c>
      <c r="K78" s="42"/>
      <c r="L78" s="42"/>
      <c r="M78" s="42">
        <f t="shared" ref="M78:M89" si="3">SUM(J78:L78)</f>
        <v>7500</v>
      </c>
      <c r="N78" s="25" t="s">
        <v>76</v>
      </c>
      <c r="O78" s="25"/>
      <c r="P78" s="32" t="s">
        <v>65</v>
      </c>
      <c r="Q78" s="25" t="s">
        <v>50</v>
      </c>
      <c r="R78" s="40" t="s">
        <v>124</v>
      </c>
    </row>
    <row r="79" spans="1:18" s="44" customFormat="1" ht="43.5" x14ac:dyDescent="0.2">
      <c r="A79" s="40" t="s">
        <v>20</v>
      </c>
      <c r="B79" s="40"/>
      <c r="C79" s="40" t="s">
        <v>63</v>
      </c>
      <c r="D79" s="40">
        <v>5678</v>
      </c>
      <c r="E79" s="40" t="s">
        <v>59</v>
      </c>
      <c r="F79" s="25" t="s">
        <v>163</v>
      </c>
      <c r="G79" s="40" t="s">
        <v>24</v>
      </c>
      <c r="H79" s="42">
        <v>23000</v>
      </c>
      <c r="I79" s="42">
        <v>23000</v>
      </c>
      <c r="J79" s="43">
        <f t="shared" si="2"/>
        <v>23000</v>
      </c>
      <c r="K79" s="42"/>
      <c r="L79" s="42"/>
      <c r="M79" s="42">
        <f t="shared" si="3"/>
        <v>23000</v>
      </c>
      <c r="N79" s="25" t="s">
        <v>76</v>
      </c>
      <c r="O79" s="25"/>
      <c r="P79" s="32" t="s">
        <v>65</v>
      </c>
      <c r="Q79" s="25" t="s">
        <v>149</v>
      </c>
      <c r="R79" s="40" t="s">
        <v>125</v>
      </c>
    </row>
    <row r="80" spans="1:18" s="44" customFormat="1" ht="65.25" x14ac:dyDescent="0.2">
      <c r="A80" s="40" t="s">
        <v>20</v>
      </c>
      <c r="B80" s="40"/>
      <c r="C80" s="40" t="s">
        <v>63</v>
      </c>
      <c r="D80" s="40">
        <v>5678</v>
      </c>
      <c r="E80" s="40" t="s">
        <v>59</v>
      </c>
      <c r="F80" s="25" t="s">
        <v>196</v>
      </c>
      <c r="G80" s="40" t="s">
        <v>24</v>
      </c>
      <c r="H80" s="42">
        <v>35000</v>
      </c>
      <c r="I80" s="42">
        <v>35000</v>
      </c>
      <c r="J80" s="43">
        <f t="shared" si="2"/>
        <v>35000</v>
      </c>
      <c r="K80" s="42"/>
      <c r="L80" s="42"/>
      <c r="M80" s="42">
        <f t="shared" si="3"/>
        <v>35000</v>
      </c>
      <c r="N80" s="25" t="s">
        <v>101</v>
      </c>
      <c r="O80" s="25"/>
      <c r="P80" s="25"/>
      <c r="Q80" s="25" t="s">
        <v>150</v>
      </c>
      <c r="R80" s="40" t="s">
        <v>127</v>
      </c>
    </row>
    <row r="81" spans="1:18" s="44" customFormat="1" ht="65.25" x14ac:dyDescent="0.2">
      <c r="A81" s="40" t="s">
        <v>20</v>
      </c>
      <c r="B81" s="40"/>
      <c r="C81" s="40" t="s">
        <v>63</v>
      </c>
      <c r="D81" s="40">
        <v>5678</v>
      </c>
      <c r="E81" s="40" t="s">
        <v>59</v>
      </c>
      <c r="F81" s="25" t="s">
        <v>152</v>
      </c>
      <c r="G81" s="40" t="s">
        <v>61</v>
      </c>
      <c r="H81" s="93">
        <v>10700</v>
      </c>
      <c r="I81" s="93">
        <v>10700</v>
      </c>
      <c r="J81" s="95">
        <f t="shared" si="2"/>
        <v>10700</v>
      </c>
      <c r="K81" s="42"/>
      <c r="L81" s="42"/>
      <c r="M81" s="42">
        <f t="shared" si="3"/>
        <v>10700</v>
      </c>
      <c r="N81" s="25" t="s">
        <v>76</v>
      </c>
      <c r="O81" s="25"/>
      <c r="P81" s="32" t="s">
        <v>65</v>
      </c>
      <c r="Q81" s="25" t="s">
        <v>151</v>
      </c>
      <c r="R81" s="40" t="s">
        <v>153</v>
      </c>
    </row>
    <row r="82" spans="1:18" s="44" customFormat="1" ht="43.5" x14ac:dyDescent="0.2">
      <c r="A82" s="40" t="s">
        <v>20</v>
      </c>
      <c r="B82" s="40"/>
      <c r="C82" s="40" t="s">
        <v>63</v>
      </c>
      <c r="D82" s="40">
        <v>5678</v>
      </c>
      <c r="E82" s="40" t="s">
        <v>59</v>
      </c>
      <c r="F82" s="25" t="s">
        <v>237</v>
      </c>
      <c r="G82" s="40" t="s">
        <v>102</v>
      </c>
      <c r="H82" s="93">
        <v>5000</v>
      </c>
      <c r="I82" s="93">
        <v>10000</v>
      </c>
      <c r="J82" s="95">
        <f t="shared" si="2"/>
        <v>10000</v>
      </c>
      <c r="K82" s="42"/>
      <c r="L82" s="42"/>
      <c r="M82" s="42">
        <f t="shared" si="3"/>
        <v>10000</v>
      </c>
      <c r="N82" s="25" t="s">
        <v>76</v>
      </c>
      <c r="O82" s="25"/>
      <c r="P82" s="32" t="s">
        <v>65</v>
      </c>
      <c r="Q82" s="25" t="s">
        <v>155</v>
      </c>
      <c r="R82" s="40" t="s">
        <v>123</v>
      </c>
    </row>
    <row r="83" spans="1:18" s="44" customFormat="1" ht="43.5" x14ac:dyDescent="0.2">
      <c r="A83" s="40" t="s">
        <v>20</v>
      </c>
      <c r="B83" s="40"/>
      <c r="C83" s="40" t="s">
        <v>63</v>
      </c>
      <c r="D83" s="40">
        <v>5678</v>
      </c>
      <c r="E83" s="40" t="s">
        <v>59</v>
      </c>
      <c r="F83" s="25" t="s">
        <v>156</v>
      </c>
      <c r="G83" s="40" t="s">
        <v>48</v>
      </c>
      <c r="H83" s="42">
        <v>20000</v>
      </c>
      <c r="I83" s="42">
        <v>20000</v>
      </c>
      <c r="J83" s="43">
        <f t="shared" si="2"/>
        <v>20000</v>
      </c>
      <c r="K83" s="42"/>
      <c r="L83" s="42"/>
      <c r="M83" s="42">
        <f t="shared" si="3"/>
        <v>20000</v>
      </c>
      <c r="N83" s="33"/>
      <c r="O83" s="25"/>
      <c r="P83" s="32" t="s">
        <v>65</v>
      </c>
      <c r="Q83" s="25" t="s">
        <v>157</v>
      </c>
      <c r="R83" s="40" t="s">
        <v>158</v>
      </c>
    </row>
    <row r="84" spans="1:18" s="44" customFormat="1" ht="43.5" x14ac:dyDescent="0.2">
      <c r="A84" s="40" t="s">
        <v>20</v>
      </c>
      <c r="B84" s="40"/>
      <c r="C84" s="40" t="s">
        <v>63</v>
      </c>
      <c r="D84" s="40">
        <v>5674</v>
      </c>
      <c r="E84" s="40" t="s">
        <v>59</v>
      </c>
      <c r="F84" s="91" t="s">
        <v>238</v>
      </c>
      <c r="G84" s="92" t="s">
        <v>24</v>
      </c>
      <c r="H84" s="93">
        <v>15000</v>
      </c>
      <c r="I84" s="93">
        <v>15000</v>
      </c>
      <c r="J84" s="95">
        <f t="shared" si="2"/>
        <v>15000</v>
      </c>
      <c r="K84" s="42"/>
      <c r="L84" s="42"/>
      <c r="M84" s="42">
        <f t="shared" si="3"/>
        <v>15000</v>
      </c>
      <c r="N84" s="25" t="s">
        <v>76</v>
      </c>
      <c r="O84" s="25"/>
      <c r="P84" s="32" t="s">
        <v>65</v>
      </c>
      <c r="Q84" s="25" t="s">
        <v>160</v>
      </c>
      <c r="R84" s="40" t="s">
        <v>159</v>
      </c>
    </row>
    <row r="85" spans="1:18" s="44" customFormat="1" ht="21.75" x14ac:dyDescent="0.2">
      <c r="A85" s="40"/>
      <c r="B85" s="40"/>
      <c r="C85" s="89"/>
      <c r="D85" s="89"/>
      <c r="E85" s="89"/>
      <c r="F85" s="88" t="s">
        <v>248</v>
      </c>
      <c r="G85" s="89"/>
      <c r="H85" s="90"/>
      <c r="I85" s="90">
        <f>SUM(I78:I84)</f>
        <v>121200</v>
      </c>
      <c r="J85" s="98">
        <v>121200</v>
      </c>
      <c r="K85" s="90"/>
      <c r="L85" s="90"/>
      <c r="M85" s="90">
        <v>121200</v>
      </c>
      <c r="N85" s="88"/>
      <c r="O85" s="88"/>
      <c r="P85" s="107"/>
      <c r="Q85" s="88"/>
      <c r="R85" s="89"/>
    </row>
    <row r="86" spans="1:18" s="44" customFormat="1" ht="43.5" x14ac:dyDescent="0.2">
      <c r="A86" s="40" t="s">
        <v>20</v>
      </c>
      <c r="B86" s="86"/>
      <c r="C86" s="86" t="s">
        <v>63</v>
      </c>
      <c r="D86" s="86">
        <v>5674</v>
      </c>
      <c r="E86" s="86" t="s">
        <v>197</v>
      </c>
      <c r="F86" s="85" t="s">
        <v>112</v>
      </c>
      <c r="G86" s="86" t="s">
        <v>48</v>
      </c>
      <c r="H86" s="87">
        <v>12000</v>
      </c>
      <c r="I86" s="87">
        <v>12000</v>
      </c>
      <c r="J86" s="103">
        <f t="shared" si="2"/>
        <v>12000</v>
      </c>
      <c r="K86" s="87"/>
      <c r="L86" s="90"/>
      <c r="M86" s="90">
        <f t="shared" si="3"/>
        <v>12000</v>
      </c>
      <c r="N86" s="88" t="s">
        <v>76</v>
      </c>
      <c r="O86" s="88"/>
      <c r="P86" s="107" t="s">
        <v>65</v>
      </c>
      <c r="Q86" s="88" t="s">
        <v>161</v>
      </c>
      <c r="R86" s="89" t="s">
        <v>105</v>
      </c>
    </row>
    <row r="87" spans="1:18" s="44" customFormat="1" ht="21.75" x14ac:dyDescent="0.2">
      <c r="A87" s="40" t="s">
        <v>20</v>
      </c>
      <c r="B87" s="40"/>
      <c r="C87" s="40" t="s">
        <v>63</v>
      </c>
      <c r="D87" s="40">
        <v>5674</v>
      </c>
      <c r="E87" s="40" t="s">
        <v>197</v>
      </c>
      <c r="F87" s="25" t="s">
        <v>147</v>
      </c>
      <c r="G87" s="40" t="s">
        <v>61</v>
      </c>
      <c r="H87" s="42">
        <v>7900</v>
      </c>
      <c r="I87" s="42">
        <v>7900</v>
      </c>
      <c r="J87" s="43">
        <f t="shared" si="2"/>
        <v>7900</v>
      </c>
      <c r="K87" s="42"/>
      <c r="L87" s="42"/>
      <c r="M87" s="42">
        <f t="shared" si="3"/>
        <v>7900</v>
      </c>
      <c r="N87" s="25"/>
      <c r="O87" s="25"/>
      <c r="P87" s="32"/>
      <c r="Q87" s="25"/>
      <c r="R87" s="40"/>
    </row>
    <row r="88" spans="1:18" s="44" customFormat="1" ht="43.5" x14ac:dyDescent="0.2">
      <c r="A88" s="40" t="s">
        <v>20</v>
      </c>
      <c r="B88" s="40"/>
      <c r="C88" s="40" t="s">
        <v>63</v>
      </c>
      <c r="D88" s="40">
        <v>5674</v>
      </c>
      <c r="E88" s="40" t="s">
        <v>197</v>
      </c>
      <c r="F88" s="25" t="s">
        <v>198</v>
      </c>
      <c r="G88" s="40" t="s">
        <v>24</v>
      </c>
      <c r="H88" s="42">
        <v>70000</v>
      </c>
      <c r="I88" s="42">
        <v>70000</v>
      </c>
      <c r="J88" s="43">
        <f t="shared" si="2"/>
        <v>70000</v>
      </c>
      <c r="K88" s="42"/>
      <c r="L88" s="42"/>
      <c r="M88" s="42">
        <f t="shared" si="3"/>
        <v>70000</v>
      </c>
      <c r="N88" s="25" t="s">
        <v>76</v>
      </c>
      <c r="O88" s="25"/>
      <c r="P88" s="32" t="s">
        <v>65</v>
      </c>
      <c r="Q88" s="25" t="s">
        <v>162</v>
      </c>
      <c r="R88" s="40" t="s">
        <v>60</v>
      </c>
    </row>
    <row r="89" spans="1:18" s="44" customFormat="1" ht="43.5" x14ac:dyDescent="0.2">
      <c r="A89" s="40" t="s">
        <v>20</v>
      </c>
      <c r="B89" s="40"/>
      <c r="C89" s="40" t="s">
        <v>63</v>
      </c>
      <c r="D89" s="40">
        <v>5674</v>
      </c>
      <c r="E89" s="40" t="s">
        <v>197</v>
      </c>
      <c r="F89" s="25" t="s">
        <v>163</v>
      </c>
      <c r="G89" s="40" t="s">
        <v>164</v>
      </c>
      <c r="H89" s="42">
        <v>23000</v>
      </c>
      <c r="I89" s="42">
        <v>23000</v>
      </c>
      <c r="J89" s="43">
        <f t="shared" si="2"/>
        <v>23000</v>
      </c>
      <c r="K89" s="42"/>
      <c r="L89" s="42"/>
      <c r="M89" s="42">
        <f t="shared" si="3"/>
        <v>23000</v>
      </c>
      <c r="N89" s="25" t="s">
        <v>76</v>
      </c>
      <c r="O89" s="25"/>
      <c r="P89" s="32" t="s">
        <v>65</v>
      </c>
      <c r="Q89" s="25" t="s">
        <v>50</v>
      </c>
      <c r="R89" s="40" t="s">
        <v>105</v>
      </c>
    </row>
    <row r="90" spans="1:18" s="44" customFormat="1" ht="21.75" x14ac:dyDescent="0.2">
      <c r="A90" s="89"/>
      <c r="B90" s="89"/>
      <c r="C90" s="89"/>
      <c r="D90" s="89"/>
      <c r="E90" s="89"/>
      <c r="F90" s="88" t="s">
        <v>249</v>
      </c>
      <c r="G90" s="89"/>
      <c r="H90" s="90"/>
      <c r="I90" s="90">
        <f>SUM(I86:I89)</f>
        <v>112900</v>
      </c>
      <c r="J90" s="98">
        <v>112900</v>
      </c>
      <c r="K90" s="90"/>
      <c r="L90" s="90"/>
      <c r="M90" s="90">
        <v>112900</v>
      </c>
      <c r="N90" s="88"/>
      <c r="O90" s="88"/>
      <c r="P90" s="107"/>
      <c r="Q90" s="88"/>
      <c r="R90" s="40"/>
    </row>
    <row r="91" spans="1:18" s="35" customFormat="1" ht="21.75" x14ac:dyDescent="0.5">
      <c r="A91" s="34"/>
      <c r="B91" s="34"/>
      <c r="C91" s="34"/>
      <c r="D91" s="34"/>
      <c r="E91" s="34"/>
      <c r="F91" s="34" t="s">
        <v>199</v>
      </c>
      <c r="G91" s="34"/>
      <c r="H91" s="34"/>
      <c r="I91" s="36"/>
      <c r="J91" s="36">
        <f>J16+J24+J34+J43+J51+J54+J62+J70+J77+J85+J90</f>
        <v>2913732.69</v>
      </c>
      <c r="K91" s="36">
        <f>SUM(K5:K89)</f>
        <v>8767.31</v>
      </c>
      <c r="L91" s="36">
        <f t="shared" ref="L91" si="4">SUM(L5:L89)</f>
        <v>0</v>
      </c>
      <c r="M91" s="36">
        <f>M16+M24+M34+M43+M51+M54+M62+M70+M77+M85+M90</f>
        <v>2922500</v>
      </c>
      <c r="N91" s="34"/>
      <c r="O91" s="34"/>
      <c r="P91" s="34"/>
      <c r="Q91" s="34"/>
      <c r="R91" s="34"/>
    </row>
    <row r="93" spans="1:18" x14ac:dyDescent="0.2">
      <c r="J93" s="109">
        <f>J91-2913732.69</f>
        <v>0</v>
      </c>
      <c r="M93" s="109"/>
    </row>
  </sheetData>
  <mergeCells count="12">
    <mergeCell ref="A3:A4"/>
    <mergeCell ref="O3:R3"/>
    <mergeCell ref="F3:F4"/>
    <mergeCell ref="N3:N4"/>
    <mergeCell ref="B3:B4"/>
    <mergeCell ref="C3:C4"/>
    <mergeCell ref="D3:D4"/>
    <mergeCell ref="E3:E4"/>
    <mergeCell ref="G3:G4"/>
    <mergeCell ref="H3:H4"/>
    <mergeCell ref="I3:I4"/>
    <mergeCell ref="J3:M3"/>
  </mergeCells>
  <pageMargins left="0" right="0" top="0" bottom="0" header="0.31496062992126" footer="0.31496062992126"/>
  <pageSetup paperSize="9" scale="6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topLeftCell="J1" workbookViewId="0">
      <selection activeCell="T21" sqref="T21"/>
    </sheetView>
  </sheetViews>
  <sheetFormatPr defaultRowHeight="14.25" x14ac:dyDescent="0.2"/>
  <cols>
    <col min="1" max="1" width="7.625" customWidth="1"/>
    <col min="2" max="2" width="5" customWidth="1"/>
    <col min="3" max="3" width="10.625" customWidth="1"/>
    <col min="4" max="4" width="6.875" customWidth="1"/>
    <col min="5" max="5" width="11.125" customWidth="1"/>
    <col min="6" max="6" width="25.25" customWidth="1"/>
    <col min="7" max="7" width="7.375" customWidth="1"/>
    <col min="8" max="8" width="11.625" customWidth="1"/>
    <col min="9" max="9" width="15.625" customWidth="1"/>
    <col min="10" max="10" width="16.125" customWidth="1"/>
    <col min="11" max="11" width="11.125" customWidth="1"/>
    <col min="12" max="12" width="6.125" customWidth="1"/>
    <col min="13" max="13" width="16" customWidth="1"/>
    <col min="14" max="14" width="15.625" customWidth="1"/>
    <col min="15" max="15" width="18" customWidth="1"/>
    <col min="16" max="16" width="14.375" customWidth="1"/>
    <col min="17" max="17" width="14" customWidth="1"/>
    <col min="18" max="18" width="16" customWidth="1"/>
  </cols>
  <sheetData>
    <row r="1" spans="1:20" s="1" customFormat="1" ht="27" customHeight="1" x14ac:dyDescent="0.2">
      <c r="F1" s="1" t="s">
        <v>206</v>
      </c>
    </row>
    <row r="2" spans="1:20" s="1" customFormat="1" ht="24.75" customHeight="1" x14ac:dyDescent="0.2">
      <c r="F2" s="1" t="s">
        <v>208</v>
      </c>
    </row>
    <row r="3" spans="1:20" s="1" customFormat="1" ht="44.25" customHeight="1" x14ac:dyDescent="0.2">
      <c r="A3" s="115" t="s">
        <v>19</v>
      </c>
      <c r="B3" s="116" t="s">
        <v>0</v>
      </c>
      <c r="C3" s="117" t="s">
        <v>1</v>
      </c>
      <c r="D3" s="117" t="s">
        <v>2</v>
      </c>
      <c r="E3" s="117" t="s">
        <v>3</v>
      </c>
      <c r="F3" s="117" t="s">
        <v>18</v>
      </c>
      <c r="G3" s="117" t="s">
        <v>4</v>
      </c>
      <c r="H3" s="117" t="s">
        <v>6</v>
      </c>
      <c r="I3" s="117" t="s">
        <v>7</v>
      </c>
      <c r="J3" s="118" t="s">
        <v>11</v>
      </c>
      <c r="K3" s="119"/>
      <c r="L3" s="119"/>
      <c r="M3" s="120"/>
      <c r="N3" s="121" t="s">
        <v>12</v>
      </c>
      <c r="O3" s="115" t="s">
        <v>15</v>
      </c>
      <c r="P3" s="115"/>
      <c r="Q3" s="115"/>
      <c r="R3" s="115"/>
    </row>
    <row r="4" spans="1:20" s="1" customFormat="1" ht="71.25" customHeight="1" x14ac:dyDescent="0.2">
      <c r="A4" s="115"/>
      <c r="B4" s="116"/>
      <c r="C4" s="117"/>
      <c r="D4" s="117"/>
      <c r="E4" s="117"/>
      <c r="F4" s="117"/>
      <c r="G4" s="117"/>
      <c r="H4" s="117"/>
      <c r="I4" s="117"/>
      <c r="J4" s="2" t="s">
        <v>8</v>
      </c>
      <c r="K4" s="3" t="s">
        <v>9</v>
      </c>
      <c r="L4" s="3" t="s">
        <v>10</v>
      </c>
      <c r="M4" s="3" t="s">
        <v>5</v>
      </c>
      <c r="N4" s="121"/>
      <c r="O4" s="3" t="s">
        <v>14</v>
      </c>
      <c r="P4" s="4" t="s">
        <v>13</v>
      </c>
      <c r="Q4" s="5" t="s">
        <v>16</v>
      </c>
      <c r="R4" s="5" t="s">
        <v>17</v>
      </c>
      <c r="T4" s="76"/>
    </row>
    <row r="5" spans="1:20" s="14" customFormat="1" ht="274.5" customHeight="1" x14ac:dyDescent="0.5">
      <c r="A5" s="8" t="s">
        <v>20</v>
      </c>
      <c r="B5" s="8"/>
      <c r="C5" s="22" t="s">
        <v>64</v>
      </c>
      <c r="D5" s="22"/>
      <c r="E5" s="22"/>
      <c r="F5" s="10" t="s">
        <v>22</v>
      </c>
      <c r="G5" s="22">
        <v>1</v>
      </c>
      <c r="H5" s="23">
        <v>2000000</v>
      </c>
      <c r="I5" s="23">
        <f t="shared" ref="I5" si="0">G5*H5</f>
        <v>2000000</v>
      </c>
      <c r="J5" s="23">
        <f t="shared" ref="J5" si="1">I5</f>
        <v>2000000</v>
      </c>
      <c r="K5" s="23">
        <v>0</v>
      </c>
      <c r="L5" s="23">
        <v>0</v>
      </c>
      <c r="M5" s="24">
        <f t="shared" ref="M5" si="2">SUM(J5:L5)</f>
        <v>2000000</v>
      </c>
      <c r="N5" s="13" t="s">
        <v>45</v>
      </c>
      <c r="O5" s="13"/>
      <c r="P5" s="7"/>
      <c r="Q5" s="25" t="s">
        <v>219</v>
      </c>
      <c r="R5" s="13"/>
      <c r="T5" s="77"/>
    </row>
    <row r="6" spans="1:20" s="35" customFormat="1" ht="24.75" customHeight="1" x14ac:dyDescent="0.5">
      <c r="A6" s="38"/>
      <c r="B6" s="38"/>
      <c r="C6" s="38"/>
      <c r="D6" s="38"/>
      <c r="E6" s="38"/>
      <c r="F6" s="55" t="s">
        <v>209</v>
      </c>
      <c r="G6" s="38"/>
      <c r="H6" s="56"/>
      <c r="I6" s="56">
        <f>SUM(I5)</f>
        <v>2000000</v>
      </c>
      <c r="J6" s="56">
        <f t="shared" ref="J6:M6" si="3">SUM(J5)</f>
        <v>2000000</v>
      </c>
      <c r="K6" s="56">
        <f t="shared" si="3"/>
        <v>0</v>
      </c>
      <c r="L6" s="56">
        <f t="shared" si="3"/>
        <v>0</v>
      </c>
      <c r="M6" s="56">
        <f t="shared" si="3"/>
        <v>2000000</v>
      </c>
      <c r="N6" s="39"/>
      <c r="O6" s="39"/>
      <c r="P6" s="37"/>
      <c r="Q6" s="39"/>
      <c r="R6" s="39"/>
      <c r="T6" s="77"/>
    </row>
    <row r="7" spans="1:20" s="14" customFormat="1" ht="105.75" customHeight="1" x14ac:dyDescent="0.5">
      <c r="A7" s="7" t="s">
        <v>20</v>
      </c>
      <c r="B7" s="8"/>
      <c r="C7" s="7" t="s">
        <v>23</v>
      </c>
      <c r="D7" s="8">
        <v>11451</v>
      </c>
      <c r="E7" s="7"/>
      <c r="F7" s="26" t="s">
        <v>40</v>
      </c>
      <c r="G7" s="11" t="s">
        <v>24</v>
      </c>
      <c r="H7" s="20">
        <v>1340000</v>
      </c>
      <c r="I7" s="20">
        <v>1340000</v>
      </c>
      <c r="J7" s="21">
        <f>1340000-10443.34</f>
        <v>1329556.6599999999</v>
      </c>
      <c r="K7" s="12">
        <v>10443.34</v>
      </c>
      <c r="L7" s="18"/>
      <c r="M7" s="21">
        <f>SUM(J7:L7)</f>
        <v>1340000</v>
      </c>
      <c r="N7" s="13" t="s">
        <v>44</v>
      </c>
      <c r="O7" s="11" t="s">
        <v>41</v>
      </c>
      <c r="P7" s="13" t="s">
        <v>42</v>
      </c>
      <c r="Q7" s="15" t="s">
        <v>25</v>
      </c>
      <c r="R7" s="7" t="s">
        <v>43</v>
      </c>
      <c r="T7" s="77"/>
    </row>
    <row r="8" spans="1:20" s="14" customFormat="1" ht="105.75" customHeight="1" x14ac:dyDescent="0.5">
      <c r="A8" s="7" t="s">
        <v>20</v>
      </c>
      <c r="B8" s="8">
        <v>1</v>
      </c>
      <c r="C8" s="7" t="s">
        <v>23</v>
      </c>
      <c r="D8" s="8">
        <v>11451</v>
      </c>
      <c r="E8" s="7"/>
      <c r="F8" s="70" t="s">
        <v>210</v>
      </c>
      <c r="G8" s="11" t="s">
        <v>24</v>
      </c>
      <c r="H8" s="20">
        <v>800000</v>
      </c>
      <c r="I8" s="20">
        <v>800000</v>
      </c>
      <c r="J8" s="21">
        <v>800000</v>
      </c>
      <c r="K8" s="17"/>
      <c r="L8" s="18"/>
      <c r="M8" s="21">
        <f>SUM(J8:L8)</f>
        <v>800000</v>
      </c>
      <c r="N8" s="13" t="s">
        <v>62</v>
      </c>
      <c r="O8" s="11" t="s">
        <v>211</v>
      </c>
      <c r="P8" s="13"/>
      <c r="Q8" s="15" t="s">
        <v>25</v>
      </c>
      <c r="R8" s="13" t="s">
        <v>212</v>
      </c>
      <c r="T8" s="78"/>
    </row>
    <row r="9" spans="1:20" s="14" customFormat="1" ht="132.75" customHeight="1" x14ac:dyDescent="0.5">
      <c r="A9" s="7" t="s">
        <v>20</v>
      </c>
      <c r="B9" s="8">
        <v>2</v>
      </c>
      <c r="C9" s="7" t="s">
        <v>23</v>
      </c>
      <c r="D9" s="8">
        <v>11451</v>
      </c>
      <c r="E9" s="7"/>
      <c r="F9" s="71" t="s">
        <v>213</v>
      </c>
      <c r="G9" s="11" t="s">
        <v>215</v>
      </c>
      <c r="H9" s="20">
        <v>55000</v>
      </c>
      <c r="I9" s="20">
        <f>55000*2</f>
        <v>110000</v>
      </c>
      <c r="J9" s="21">
        <v>110000</v>
      </c>
      <c r="K9" s="17"/>
      <c r="L9" s="18"/>
      <c r="M9" s="21">
        <f>SUM(J9:L9)</f>
        <v>110000</v>
      </c>
      <c r="N9" s="13" t="s">
        <v>62</v>
      </c>
      <c r="O9" s="11"/>
      <c r="P9" s="13" t="s">
        <v>214</v>
      </c>
      <c r="Q9" s="11"/>
      <c r="R9" s="7" t="s">
        <v>43</v>
      </c>
    </row>
    <row r="10" spans="1:20" s="14" customFormat="1" ht="120.75" customHeight="1" x14ac:dyDescent="0.5">
      <c r="A10" s="7" t="s">
        <v>20</v>
      </c>
      <c r="B10" s="8">
        <v>12</v>
      </c>
      <c r="C10" s="7" t="s">
        <v>23</v>
      </c>
      <c r="D10" s="8">
        <v>11451</v>
      </c>
      <c r="E10" s="9"/>
      <c r="F10" s="74" t="s">
        <v>34</v>
      </c>
      <c r="G10" s="75" t="s">
        <v>35</v>
      </c>
      <c r="H10" s="65">
        <v>60000</v>
      </c>
      <c r="I10" s="19">
        <v>120000</v>
      </c>
      <c r="J10" s="19">
        <v>120000</v>
      </c>
      <c r="K10" s="16"/>
      <c r="L10" s="16"/>
      <c r="M10" s="21">
        <f>SUM(J10:L10)</f>
        <v>120000</v>
      </c>
      <c r="N10" s="13" t="s">
        <v>39</v>
      </c>
      <c r="O10" s="13" t="s">
        <v>36</v>
      </c>
      <c r="P10" s="13" t="s">
        <v>37</v>
      </c>
      <c r="Q10" s="13" t="s">
        <v>25</v>
      </c>
      <c r="R10" s="7" t="s">
        <v>38</v>
      </c>
    </row>
    <row r="11" spans="1:20" s="83" customFormat="1" ht="109.5" customHeight="1" x14ac:dyDescent="0.5">
      <c r="A11" s="40" t="s">
        <v>20</v>
      </c>
      <c r="B11" s="22">
        <v>2</v>
      </c>
      <c r="C11" s="40" t="s">
        <v>23</v>
      </c>
      <c r="D11" s="22">
        <v>11451</v>
      </c>
      <c r="E11" s="80"/>
      <c r="F11" s="27" t="s">
        <v>26</v>
      </c>
      <c r="G11" s="64" t="s">
        <v>27</v>
      </c>
      <c r="H11" s="49">
        <v>10700</v>
      </c>
      <c r="I11" s="81">
        <v>21400</v>
      </c>
      <c r="J11" s="81">
        <v>21400</v>
      </c>
      <c r="K11" s="48"/>
      <c r="L11" s="40"/>
      <c r="M11" s="81">
        <v>21400</v>
      </c>
      <c r="N11" s="25" t="s">
        <v>28</v>
      </c>
      <c r="O11" s="40"/>
      <c r="P11" s="25" t="s">
        <v>29</v>
      </c>
      <c r="Q11" s="25" t="s">
        <v>30</v>
      </c>
      <c r="R11" s="25" t="s">
        <v>31</v>
      </c>
    </row>
    <row r="12" spans="1:20" s="35" customFormat="1" ht="31.5" customHeight="1" x14ac:dyDescent="0.5">
      <c r="A12" s="37"/>
      <c r="B12" s="38"/>
      <c r="C12" s="37"/>
      <c r="D12" s="38"/>
      <c r="E12" s="37"/>
      <c r="F12" s="52" t="s">
        <v>202</v>
      </c>
      <c r="G12" s="53"/>
      <c r="H12" s="54"/>
      <c r="I12" s="54">
        <f>SUM(I7:I11)</f>
        <v>2391400</v>
      </c>
      <c r="J12" s="54">
        <f>SUM(J7:J11)</f>
        <v>2380956.66</v>
      </c>
      <c r="K12" s="50">
        <f>SUM(K7:K11)</f>
        <v>10443.34</v>
      </c>
      <c r="L12" s="54">
        <f>SUM(L7:L11)</f>
        <v>0</v>
      </c>
      <c r="M12" s="54">
        <f>SUM(M7:M11)</f>
        <v>2391400</v>
      </c>
      <c r="N12" s="39"/>
      <c r="O12" s="53"/>
      <c r="P12" s="39"/>
      <c r="Q12" s="53"/>
      <c r="R12" s="37"/>
    </row>
    <row r="13" spans="1:20" s="7" customFormat="1" ht="87" x14ac:dyDescent="0.2">
      <c r="A13" s="7" t="s">
        <v>20</v>
      </c>
      <c r="B13" s="7">
        <v>1</v>
      </c>
      <c r="C13" s="8" t="s">
        <v>46</v>
      </c>
      <c r="D13" s="8">
        <v>10711</v>
      </c>
      <c r="E13" s="22" t="s">
        <v>46</v>
      </c>
      <c r="F13" s="13" t="s">
        <v>54</v>
      </c>
      <c r="G13" s="8" t="s">
        <v>24</v>
      </c>
      <c r="H13" s="66">
        <v>1450000</v>
      </c>
      <c r="I13" s="12">
        <v>1450000</v>
      </c>
      <c r="J13" s="29">
        <f>I13</f>
        <v>1450000</v>
      </c>
      <c r="K13" s="30"/>
      <c r="L13" s="31"/>
      <c r="M13" s="28">
        <f>J13</f>
        <v>1450000</v>
      </c>
      <c r="N13" s="13" t="s">
        <v>21</v>
      </c>
      <c r="O13" s="8" t="s">
        <v>55</v>
      </c>
      <c r="P13" s="8"/>
      <c r="Q13" s="8"/>
      <c r="R13" s="7" t="s">
        <v>56</v>
      </c>
    </row>
    <row r="14" spans="1:20" s="51" customFormat="1" ht="22.5" customHeight="1" x14ac:dyDescent="0.2">
      <c r="A14" s="37"/>
      <c r="B14" s="37"/>
      <c r="C14" s="38"/>
      <c r="D14" s="38"/>
      <c r="E14" s="38"/>
      <c r="F14" s="39" t="s">
        <v>203</v>
      </c>
      <c r="G14" s="38"/>
      <c r="H14" s="67"/>
      <c r="I14" s="50">
        <f t="shared" ref="I14:J14" si="4">SUM(I13)</f>
        <v>1450000</v>
      </c>
      <c r="J14" s="50">
        <f t="shared" si="4"/>
        <v>1450000</v>
      </c>
      <c r="K14" s="50">
        <f t="shared" ref="K14" si="5">SUM(K13)</f>
        <v>0</v>
      </c>
      <c r="L14" s="50">
        <f t="shared" ref="L14" si="6">SUM(L13)</f>
        <v>0</v>
      </c>
      <c r="M14" s="50">
        <f t="shared" ref="M14" si="7">SUM(M13)</f>
        <v>1450000</v>
      </c>
      <c r="N14" s="39"/>
      <c r="O14" s="38"/>
      <c r="P14" s="38"/>
      <c r="Q14" s="38"/>
      <c r="R14" s="37"/>
    </row>
    <row r="15" spans="1:20" s="60" customFormat="1" ht="21.75" x14ac:dyDescent="0.2">
      <c r="A15" s="57"/>
      <c r="B15" s="57"/>
      <c r="C15" s="57"/>
      <c r="D15" s="57"/>
      <c r="E15" s="57"/>
      <c r="F15" s="58" t="s">
        <v>204</v>
      </c>
      <c r="G15" s="57"/>
      <c r="H15" s="57"/>
      <c r="I15" s="59">
        <f>SUM(I14,I12,I6)</f>
        <v>5841400</v>
      </c>
      <c r="J15" s="59">
        <f>SUM(J14,J12,J6)</f>
        <v>5830956.6600000001</v>
      </c>
      <c r="K15" s="73">
        <f>SUM(K14,K12,K6)</f>
        <v>10443.34</v>
      </c>
      <c r="L15" s="59">
        <f>SUM(L14,L12,L6)</f>
        <v>0</v>
      </c>
      <c r="M15" s="59">
        <f>SUM(M14,M12,M6)</f>
        <v>5841400</v>
      </c>
      <c r="N15" s="57"/>
      <c r="O15" s="57"/>
      <c r="P15" s="57"/>
      <c r="Q15" s="57"/>
      <c r="R15" s="57"/>
    </row>
    <row r="17" spans="6:9" ht="24" customHeight="1" x14ac:dyDescent="0.2">
      <c r="F17" s="62" t="s">
        <v>205</v>
      </c>
      <c r="G17" s="62"/>
      <c r="H17" s="62"/>
      <c r="I17" s="63">
        <v>5830956.6599999992</v>
      </c>
    </row>
    <row r="18" spans="6:9" x14ac:dyDescent="0.2">
      <c r="F18" s="61"/>
      <c r="G18" s="61"/>
      <c r="H18" s="61"/>
      <c r="I18" s="61"/>
    </row>
    <row r="19" spans="6:9" x14ac:dyDescent="0.2">
      <c r="I19" s="69"/>
    </row>
    <row r="20" spans="6:9" x14ac:dyDescent="0.2">
      <c r="I20" s="72"/>
    </row>
    <row r="21" spans="6:9" x14ac:dyDescent="0.2">
      <c r="I21" s="69"/>
    </row>
    <row r="22" spans="6:9" x14ac:dyDescent="0.2">
      <c r="I22" s="72"/>
    </row>
  </sheetData>
  <mergeCells count="12"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N4"/>
  </mergeCells>
  <pageMargins left="0" right="0" top="0" bottom="0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อธิบาย</vt:lpstr>
      <vt:lpstr>ร้อยละ90</vt:lpstr>
      <vt:lpstr>ร้อยละ10</vt:lpstr>
      <vt:lpstr>Sheet3</vt:lpstr>
      <vt:lpstr>ร้อยละ10!Print_Titles</vt:lpstr>
      <vt:lpstr>ร้อยละ90!Print_Titles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sineenus.s</dc:creator>
  <cp:lastModifiedBy>opd</cp:lastModifiedBy>
  <cp:lastPrinted>2015-12-29T04:23:46Z</cp:lastPrinted>
  <dcterms:created xsi:type="dcterms:W3CDTF">2014-12-01T10:24:02Z</dcterms:created>
  <dcterms:modified xsi:type="dcterms:W3CDTF">2016-03-11T07:56:36Z</dcterms:modified>
</cp:coreProperties>
</file>